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090" tabRatio="731" firstSheet="3" activeTab="17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rv1" sheetId="14" r:id="rId14"/>
    <sheet name="Krv2" sheetId="15" r:id="rId15"/>
    <sheet name="Povracaj" sheetId="16" r:id="rId16"/>
    <sheet name="KontrolaF" sheetId="17" r:id="rId17"/>
    <sheet name="Kontrola" sheetId="18" r:id="rId18"/>
  </sheets>
  <externalReferences>
    <externalReference r:id="rId21"/>
    <externalReference r:id="rId22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7">'[1]Meni'!$C$14</definedName>
    <definedName name="BrojPodracuna" localSheetId="13">'Meni'!$C$14</definedName>
    <definedName name="BrojPodracuna" localSheetId="14">'Meni'!$C$14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5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7">'[1]Meni'!$A$29</definedName>
    <definedName name="Filijala" localSheetId="13">'Meni'!$A$29</definedName>
    <definedName name="Filijala" localSheetId="14">'Meni'!$A$29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5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7">'[1]Meni'!$C$12</definedName>
    <definedName name="MaticniBroj" localSheetId="13">'Meni'!$C$12</definedName>
    <definedName name="MaticniBroj" localSheetId="14">'Meni'!$C$12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5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7">'[1]Meni'!$C$10</definedName>
    <definedName name="NazivKorisnika" localSheetId="13">'Meni'!$C$10</definedName>
    <definedName name="NazivKorisnika" localSheetId="14">'Meni'!$C$10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5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6">'KontrolaF'!$G$22</definedName>
    <definedName name="Odstupanje2" localSheetId="16">'KontrolaF'!#REF!</definedName>
    <definedName name="PIB" localSheetId="12">'Meni'!$C$13</definedName>
    <definedName name="PIB" localSheetId="17">'[1]Meni'!$C$13</definedName>
    <definedName name="PIB" localSheetId="13">'Meni'!$C$13</definedName>
    <definedName name="PIB" localSheetId="14">'Meni'!$C$13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5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3">'Krv1'!$A$1:$G$29</definedName>
    <definedName name="_xlnm.Print_Area" localSheetId="14">'Krv2'!$A$1:$G$299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'Obrazac8'!$A$1:$E$47</definedName>
    <definedName name="_xlnm.Print_Area" localSheetId="10">'OZPR'!$A$1:$F$329</definedName>
    <definedName name="_xlnm.Print_Titles" localSheetId="14">'Krv2'!$25:$28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7">'[1]Meni'!$C$11</definedName>
    <definedName name="Sediste" localSheetId="13">'Meni'!$C$11</definedName>
    <definedName name="Sediste" localSheetId="14">'Meni'!$C$11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5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7">'[1]Meni'!$D$29</definedName>
    <definedName name="ZU" localSheetId="13">'Meni'!$D$29</definedName>
    <definedName name="ZU" localSheetId="14">'Meni'!$D$29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5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<sst xmlns="http://schemas.openxmlformats.org/spreadsheetml/2006/main" count="4101" uniqueCount="1873">
  <si>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</si>
  <si>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</si>
  <si>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</si>
  <si>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</si>
  <si>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</si>
  <si>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</si>
  <si>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</si>
  <si>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</si>
  <si>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</si>
  <si>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</si>
  <si>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</si>
  <si>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</si>
  <si>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</si>
  <si>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</si>
  <si>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</si>
  <si>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</si>
  <si>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</si>
  <si>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</si>
  <si>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</si>
  <si>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</si>
  <si>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</si>
  <si>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 xml:space="preserve">на дан 31.12.2018. </t>
  </si>
  <si>
    <t>у периоду 01.01.2018. - 31.12.2018.</t>
  </si>
  <si>
    <t>у периоду од 01.01.2018. - 31.12.2018. године</t>
  </si>
  <si>
    <t>СТАЊЕ НЕИЗМИРЕНИХ ОБАВЕЗА ПРЕМА ДОБАВЉАЧИМА (252000) НА ДАН 31.12.2018.</t>
  </si>
  <si>
    <t>Стање дуга на дан 31.12.2018.</t>
  </si>
  <si>
    <t>Доспели дуг на дан 31.12.2018.</t>
  </si>
  <si>
    <t>НЕНАПЛАЋЕНА ПОТРАЖИВАЊА ЗДРАВСТВЕНЕ УСТАНОВЕ НА ДАН  31.12.2018. ГОДИНЕ</t>
  </si>
  <si>
    <t>31.12.2018.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</si>
  <si>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</si>
  <si>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</si>
  <si>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</si>
  <si>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</si>
  <si>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</si>
  <si>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</si>
  <si>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</si>
  <si>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</si>
  <si>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</si>
  <si>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СТАЊЕ ЗАЛИХА НА ДАН 31.12.2018.</t>
  </si>
  <si>
    <t>Дванаестомесечни извештај здравствених установа  2018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</si>
  <si>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</si>
  <si>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</si>
  <si>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</si>
  <si>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</si>
  <si>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</si>
  <si>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</si>
  <si>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</si>
  <si>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</si>
  <si>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</si>
  <si>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</si>
  <si>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</si>
  <si>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</si>
  <si>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</si>
  <si>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ТРАНСФЕРИ РЕПУБЛИЧКОГ ФОНДА ЗА КРВ И ЛАБИЛНЕ ПРОДУКТЕ ОД КРВИ ЗДРАВСТВЕНИМ УСТАНОВАМА ЗА ОСИГУРАНА ЛИЦА РЕПУБЛИЧКОГ ФОНДА- конто 781100 (ООСО)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периоду од 01.01.2018. - 31.12.2018. године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</si>
  <si>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</si>
  <si>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</si>
  <si>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</si>
  <si>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</si>
  <si>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</si>
  <si>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</si>
  <si>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</si>
  <si>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</si>
  <si>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</si>
  <si>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</si>
  <si>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</si>
  <si>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ИЗВРШЕНИ РАСХОДИ ИЗ ОСТВАРЕНИХ ПРИХОДА ОД ПРОДАЈЕ КРВИ И ЛАБИЛНИХ ПРОДУКАТА ОД КРВИ                                   у периоду од 01.01.2018. - 31.12.2018.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</si>
  <si>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01.01.2018. - 31.12.2018. године</t>
  </si>
  <si>
    <t>Повраћаји по Закључку Владе РС 05 број:7209/2018-1 и 05 број:401-8623/2018-1</t>
  </si>
  <si>
    <t>ЗАКЉУЧАК ВЛАДЕ РС</t>
  </si>
  <si>
    <t>Датум извршеног повраћаја</t>
  </si>
  <si>
    <t>Конто на коме је спроведена евиденција у ЗУ</t>
  </si>
  <si>
    <t>Закључак 05 број:7209/2018-1</t>
  </si>
  <si>
    <t>Закључак 05 број:401-8623/2018-1</t>
  </si>
  <si>
    <t>у динарима</t>
  </si>
  <si>
    <t>ПОВРАЋАЈ</t>
  </si>
  <si>
    <t>Напомена: Уз образац Крв 1 здравствена установа треба да достави и обавештење на које се установе и у ком износу односи податак исказан у колони 4 - „остали“ обрасца.</t>
  </si>
  <si>
    <t>Специјална болница "Др Боривоје Гњатић"</t>
  </si>
  <si>
    <t xml:space="preserve">Стари Сланкамен </t>
  </si>
  <si>
    <t>08101060</t>
  </si>
  <si>
    <t>101798934</t>
  </si>
  <si>
    <t>840-462661-21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</si>
  <si>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</si>
  <si>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</si>
  <si>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</si>
  <si>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</si>
  <si>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</si>
  <si>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</si>
  <si>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</si>
  <si>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</si>
  <si>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</si>
  <si>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</si>
  <si>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</si>
  <si>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</si>
  <si>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</si>
  <si>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</si>
  <si>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</si>
  <si>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</si>
  <si>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</si>
  <si>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</si>
  <si>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</si>
  <si>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</si>
  <si>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</si>
  <si>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</si>
  <si>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</si>
  <si>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</si>
  <si>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</si>
  <si>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</si>
  <si>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</si>
  <si>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</si>
  <si>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</si>
  <si>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</si>
  <si>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</si>
  <si>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</si>
  <si>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</si>
  <si>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</si>
  <si>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</si>
  <si>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</si>
  <si>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</si>
  <si>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</si>
  <si>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</si>
  <si>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</si>
  <si>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</si>
  <si>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</si>
  <si>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</si>
  <si>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</si>
  <si>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</si>
  <si>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</si>
  <si>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</si>
  <si>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</si>
  <si>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</si>
  <si>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</si>
  <si>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</si>
  <si>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</si>
  <si>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</si>
  <si>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</si>
  <si>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</si>
  <si>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</si>
  <si>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</si>
  <si>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</si>
  <si>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</si>
  <si>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</si>
  <si>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</si>
  <si>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</si>
  <si>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</si>
  <si>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</si>
  <si>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</si>
  <si>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</si>
  <si>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</si>
  <si>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</si>
  <si>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</si>
  <si>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</si>
  <si>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УКУПНИ ПРИХОДИ И ПРИМАЊА (5001)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</si>
  <si>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</si>
  <si>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</si>
  <si>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</si>
  <si>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</si>
  <si>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</si>
  <si>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</si>
  <si>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</si>
  <si>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</si>
  <si>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</si>
  <si>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</si>
  <si>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</si>
  <si>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</si>
  <si>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</si>
  <si>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</si>
  <si>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</si>
  <si>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</si>
  <si>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</si>
  <si>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</si>
  <si>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</si>
  <si>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</si>
  <si>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</si>
  <si>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</si>
  <si>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</si>
  <si>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</si>
  <si>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</si>
  <si>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</si>
  <si>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</si>
  <si>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</si>
  <si>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</si>
  <si>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</si>
  <si>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</si>
  <si>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</si>
  <si>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</si>
  <si>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</si>
  <si>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</si>
  <si>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</si>
  <si>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</si>
  <si>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</si>
  <si>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</si>
  <si>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</si>
  <si>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</si>
  <si>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</si>
  <si>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</si>
  <si>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</si>
  <si>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</si>
  <si>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</si>
  <si>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</si>
  <si>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</si>
  <si>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</si>
  <si>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</si>
  <si>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</si>
  <si>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</si>
  <si>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</si>
  <si>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</si>
  <si>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</si>
  <si>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</si>
  <si>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</si>
  <si>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</si>
  <si>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</si>
  <si>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</si>
  <si>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</si>
  <si>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</si>
  <si>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</si>
  <si>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</si>
  <si>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</si>
  <si>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</si>
  <si>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</si>
  <si>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</si>
  <si>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</si>
  <si>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</si>
  <si>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</si>
  <si>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</si>
  <si>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</si>
  <si>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</si>
  <si>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</si>
  <si>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</si>
  <si>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</si>
  <si>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</si>
  <si>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</si>
  <si>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</si>
  <si>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</si>
  <si>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</si>
  <si>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</si>
  <si>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</si>
  <si>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</si>
  <si>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</si>
  <si>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</si>
  <si>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</si>
  <si>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</si>
  <si>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</si>
  <si>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</si>
  <si>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</si>
  <si>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</si>
  <si>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</si>
  <si>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</si>
  <si>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</si>
  <si>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</si>
  <si>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</si>
  <si>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</si>
  <si>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</si>
  <si>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</si>
  <si>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</si>
  <si>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</si>
  <si>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</si>
  <si>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</si>
  <si>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</si>
  <si>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</si>
  <si>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</si>
  <si>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</si>
  <si>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</si>
  <si>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</si>
  <si>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</si>
  <si>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</si>
  <si>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</si>
  <si>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</si>
  <si>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</si>
  <si>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</si>
  <si>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</si>
  <si>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</si>
  <si>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</si>
  <si>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</si>
  <si>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</si>
  <si>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</si>
  <si>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</si>
  <si>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</si>
  <si>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</si>
  <si>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</si>
  <si>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</si>
  <si>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</si>
  <si>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</si>
  <si>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</si>
  <si>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</si>
  <si>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</si>
  <si>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</si>
  <si>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</si>
  <si>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</si>
  <si>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</si>
  <si>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</si>
  <si>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</si>
  <si>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</si>
  <si>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</si>
  <si>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</si>
  <si>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</si>
  <si>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</si>
  <si>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</si>
  <si>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</si>
  <si>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</si>
  <si>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</si>
  <si>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</si>
  <si>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</si>
  <si>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</si>
  <si>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</si>
  <si>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</si>
  <si>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</si>
  <si>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</si>
  <si>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</si>
  <si>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</si>
  <si>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</si>
  <si>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</si>
  <si>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</si>
  <si>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</si>
  <si>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</si>
  <si>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</si>
  <si>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</si>
  <si>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</si>
  <si>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</si>
  <si>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</si>
  <si>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</si>
  <si>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</si>
  <si>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</si>
  <si>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</si>
  <si>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</si>
  <si>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</si>
  <si>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</si>
  <si>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</si>
  <si>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</si>
  <si>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</si>
  <si>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</si>
  <si>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</si>
  <si>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</si>
  <si>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</si>
  <si>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</si>
  <si>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</si>
  <si>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</si>
  <si>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</si>
  <si>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</si>
  <si>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</si>
  <si>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</si>
  <si>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</si>
  <si>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</si>
  <si>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</si>
  <si>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</si>
  <si>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</si>
  <si>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</si>
  <si>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</si>
  <si>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</si>
  <si>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</si>
  <si>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Nema gresaka!!!!!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</si>
  <si>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</si>
  <si>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</si>
  <si>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</si>
  <si>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</si>
  <si>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</si>
  <si>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</si>
  <si>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</si>
  <si>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</si>
  <si>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</si>
  <si>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</si>
  <si>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</si>
  <si>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</si>
  <si>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</si>
  <si>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</si>
  <si>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</si>
  <si>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</si>
  <si>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</si>
  <si>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</si>
  <si>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</si>
  <si>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</si>
  <si>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</si>
  <si>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</si>
  <si>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</si>
  <si>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</si>
  <si>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</si>
  <si>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</si>
  <si>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</si>
  <si>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</si>
  <si>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</si>
  <si>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</si>
  <si>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</si>
  <si>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</si>
  <si>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</si>
  <si>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</si>
  <si>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</si>
  <si>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</si>
  <si>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</si>
  <si>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</si>
  <si>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</si>
  <si>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</si>
  <si>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</si>
  <si>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</si>
  <si>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</si>
  <si>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</si>
  <si>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</si>
  <si>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</si>
  <si>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</si>
  <si>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</si>
  <si>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</si>
  <si>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</si>
  <si>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</si>
  <si>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</si>
  <si>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</si>
  <si>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</si>
  <si>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</si>
  <si>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</si>
  <si>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</si>
  <si>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</si>
  <si>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</si>
  <si>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</si>
  <si>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</si>
  <si>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</si>
  <si>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</si>
  <si>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</si>
  <si>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</si>
  <si>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</si>
  <si>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</si>
  <si>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</si>
  <si>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</si>
  <si>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</si>
  <si>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</si>
  <si>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</si>
  <si>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</si>
  <si>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</si>
  <si>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</si>
  <si>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</si>
  <si>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</si>
  <si>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</si>
  <si>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</si>
  <si>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</si>
  <si>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</si>
  <si>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</si>
  <si>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</si>
  <si>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</si>
  <si>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</si>
  <si>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</si>
  <si>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</si>
  <si>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</si>
  <si>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</si>
  <si>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</si>
  <si>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</si>
  <si>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</si>
  <si>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</si>
  <si>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</si>
  <si>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</si>
  <si>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</si>
  <si>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</si>
  <si>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</si>
  <si>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</si>
  <si>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</si>
  <si>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</si>
  <si>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</si>
  <si>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</si>
  <si>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</si>
  <si>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</si>
  <si>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</si>
  <si>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</si>
  <si>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</si>
  <si>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</si>
  <si>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</si>
  <si>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</si>
  <si>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</si>
  <si>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</si>
  <si>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</si>
  <si>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</si>
  <si>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</si>
  <si>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</si>
  <si>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</si>
  <si>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</si>
  <si>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</si>
  <si>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</si>
  <si>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</si>
  <si>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</si>
  <si>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</si>
  <si>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</si>
  <si>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</si>
  <si>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</si>
  <si>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</si>
  <si>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</si>
  <si>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</si>
  <si>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</si>
  <si>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</si>
  <si>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</si>
  <si>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</si>
  <si>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</si>
  <si>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</si>
  <si>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</si>
  <si>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</si>
  <si>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</si>
  <si>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</si>
  <si>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</si>
  <si>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</si>
  <si>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</si>
  <si>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</si>
  <si>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</si>
  <si>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</si>
  <si>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</si>
  <si>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Старосне и породичне пензије из буџета</t>
  </si>
  <si>
    <t>Накнаде из буџета у случају смрти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</si>
  <si>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</si>
  <si>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</si>
  <si>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</si>
  <si>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</si>
  <si>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</si>
  <si>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</si>
  <si>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</si>
  <si>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</si>
  <si>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</si>
  <si>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</si>
  <si>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</si>
  <si>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</si>
  <si>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</si>
  <si>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</si>
  <si>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</si>
  <si>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</si>
  <si>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</si>
  <si>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</si>
  <si>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</si>
  <si>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</si>
  <si>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</si>
  <si>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</si>
  <si>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</si>
  <si>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</si>
  <si>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</si>
  <si>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</si>
  <si>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</si>
  <si>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</si>
  <si>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</si>
  <si>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</si>
  <si>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</si>
  <si>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</si>
  <si>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</si>
  <si>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</si>
  <si>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</si>
  <si>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</si>
  <si>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</si>
  <si>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</si>
  <si>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</si>
  <si>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</si>
  <si>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</si>
  <si>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</si>
  <si>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</si>
  <si>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</si>
  <si>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</si>
  <si>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</si>
  <si>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</si>
  <si>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</si>
  <si>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</si>
  <si>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</si>
  <si>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</si>
  <si>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</si>
  <si>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</si>
  <si>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</si>
  <si>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</si>
  <si>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</si>
  <si>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</si>
  <si>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</si>
  <si>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</si>
  <si>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</si>
  <si>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</si>
  <si>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</si>
  <si>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</si>
  <si>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</si>
  <si>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</si>
  <si>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</si>
  <si>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</si>
  <si>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</si>
  <si>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</si>
  <si>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</si>
  <si>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</si>
  <si>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</si>
  <si>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</si>
  <si>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</si>
  <si>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</si>
  <si>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</si>
  <si>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</si>
  <si>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</si>
  <si>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</si>
  <si>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</si>
  <si>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</si>
  <si>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</si>
  <si>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</si>
  <si>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</si>
  <si>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</si>
  <si>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</si>
  <si>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</si>
  <si>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</si>
  <si>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</si>
  <si>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</si>
  <si>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</si>
  <si>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</si>
  <si>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</si>
  <si>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</si>
  <si>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</si>
  <si>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</si>
  <si>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</si>
  <si>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</si>
  <si>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</si>
  <si>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</si>
  <si>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</si>
  <si>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</si>
  <si>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</si>
  <si>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</si>
  <si>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</si>
  <si>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</si>
  <si>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</si>
  <si>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</si>
  <si>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</si>
  <si>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</si>
  <si>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</si>
  <si>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</si>
  <si>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</si>
  <si>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</si>
  <si>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</si>
  <si>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</si>
  <si>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</si>
  <si>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</si>
  <si>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</si>
  <si>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</si>
  <si>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</si>
  <si>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</si>
  <si>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</si>
  <si>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</si>
  <si>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</si>
  <si>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</si>
  <si>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</si>
  <si>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</si>
  <si>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</si>
  <si>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</si>
  <si>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</si>
  <si>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</si>
  <si>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</si>
  <si>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</si>
  <si>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</si>
  <si>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</si>
  <si>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</si>
  <si>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</si>
  <si>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</si>
  <si>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</si>
  <si>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</si>
  <si>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</si>
  <si>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</si>
  <si>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</si>
  <si>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</si>
  <si>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</si>
  <si>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</si>
  <si>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</si>
  <si>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</si>
  <si>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</si>
  <si>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</si>
  <si>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</si>
  <si>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</si>
  <si>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</si>
  <si>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</si>
  <si>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</si>
  <si>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</si>
  <si>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</si>
  <si>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</si>
  <si>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</si>
  <si>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</si>
  <si>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</si>
  <si>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</si>
  <si>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</si>
  <si>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</si>
  <si>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</si>
  <si>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</si>
  <si>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ТЕКУЋИ РАСХОДИ  (2133 + 2155 + 2200 + 2215 + 2239 + 2252 + 2268 + 2283)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</si>
  <si>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</si>
  <si>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</si>
  <si>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</si>
  <si>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</si>
  <si>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</si>
  <si>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</si>
  <si>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</si>
  <si>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</si>
  <si>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</si>
  <si>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</si>
  <si>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</si>
  <si>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</si>
  <si>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</si>
  <si>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</si>
  <si>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</si>
  <si>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</si>
  <si>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</si>
  <si>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</si>
  <si>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</si>
  <si>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</si>
  <si>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</si>
  <si>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</si>
  <si>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</si>
  <si>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</si>
  <si>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</si>
  <si>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</si>
  <si>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</si>
  <si>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</si>
  <si>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</si>
  <si>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</si>
  <si>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</si>
  <si>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</si>
  <si>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</si>
  <si>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</si>
  <si>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</si>
  <si>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</si>
  <si>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</si>
  <si>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</si>
  <si>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</si>
  <si>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</si>
  <si>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</si>
  <si>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</si>
  <si>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</si>
  <si>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</si>
  <si>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</si>
  <si>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</si>
  <si>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</si>
  <si>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</si>
  <si>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</si>
  <si>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</si>
  <si>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</si>
  <si>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</si>
  <si>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</si>
  <si>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</si>
  <si>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</si>
  <si>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</si>
  <si>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</si>
  <si>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</si>
  <si>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</si>
  <si>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</si>
  <si>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</si>
  <si>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</si>
  <si>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</si>
  <si>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</si>
  <si>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</si>
  <si>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</si>
  <si>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</si>
  <si>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</si>
  <si>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</si>
  <si>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</si>
  <si>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</si>
  <si>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</si>
  <si>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</si>
  <si>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</si>
  <si>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</si>
  <si>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</si>
  <si>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</si>
  <si>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</si>
  <si>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</si>
  <si>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</si>
  <si>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</si>
  <si>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</si>
  <si>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</si>
  <si>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</si>
  <si>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</si>
  <si>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</si>
  <si>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</si>
  <si>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</si>
  <si>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</si>
  <si>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</si>
  <si>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</si>
  <si>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</si>
  <si>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</si>
  <si>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</si>
  <si>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</si>
  <si>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</si>
  <si>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</si>
  <si>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</si>
  <si>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</si>
  <si>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</si>
  <si>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</si>
  <si>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</si>
  <si>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</si>
  <si>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</si>
  <si>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</si>
  <si>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</si>
  <si>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</si>
  <si>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</si>
  <si>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</si>
  <si>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</si>
  <si>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</si>
  <si>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</si>
  <si>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</si>
  <si>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</si>
  <si>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</si>
  <si>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</si>
  <si>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</si>
  <si>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</si>
  <si>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</si>
  <si>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</si>
  <si>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</si>
  <si>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</si>
  <si>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</si>
  <si>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</si>
  <si>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</si>
  <si>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</si>
  <si>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</si>
  <si>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</si>
  <si>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</si>
  <si>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</si>
  <si>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</si>
  <si>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</si>
  <si>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</si>
  <si>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</si>
  <si>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</si>
  <si>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</si>
  <si>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</si>
  <si>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</si>
  <si>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</si>
  <si>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</si>
  <si>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</si>
  <si>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</si>
  <si>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</si>
  <si>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</si>
  <si>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</si>
  <si>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</si>
  <si>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</si>
  <si>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</si>
  <si>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</si>
  <si>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</si>
  <si>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</si>
  <si>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</si>
  <si>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</si>
  <si>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</si>
  <si>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</si>
  <si>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</si>
  <si>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</si>
  <si>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</si>
  <si>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</si>
  <si>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</si>
  <si>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</si>
  <si>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</si>
  <si>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</si>
  <si>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</si>
  <si>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</si>
  <si>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</si>
  <si>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</si>
  <si>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</si>
  <si>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</si>
  <si>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</si>
  <si>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</si>
  <si>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</si>
  <si>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</si>
  <si>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</si>
  <si>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</si>
  <si>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</si>
  <si>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</si>
  <si>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</si>
  <si>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</si>
  <si>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</si>
  <si>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</si>
  <si>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</si>
  <si>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</si>
  <si>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</si>
  <si>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</si>
  <si>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</si>
  <si>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</si>
  <si>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</si>
  <si>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</si>
  <si>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</si>
  <si>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</si>
  <si>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</si>
  <si>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</si>
  <si>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</si>
  <si>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</si>
  <si>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</si>
  <si>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</si>
  <si>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</si>
  <si>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</si>
  <si>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</si>
  <si>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</si>
  <si>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</si>
  <si>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</si>
  <si>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</si>
  <si>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</si>
  <si>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</si>
  <si>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</si>
  <si>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</si>
  <si>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</si>
  <si>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</si>
  <si>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</si>
  <si>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</si>
  <si>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</si>
  <si>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</si>
  <si>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</si>
  <si>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</si>
  <si>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</si>
  <si>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</si>
  <si>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</si>
  <si>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</si>
  <si>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</si>
  <si>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</si>
  <si>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</si>
  <si>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</si>
  <si>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</si>
  <si>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</si>
  <si>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</si>
  <si>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</si>
  <si>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</si>
  <si>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</si>
  <si>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</si>
  <si>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</si>
  <si>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</si>
  <si>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</si>
  <si>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</si>
  <si>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</si>
  <si>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</si>
  <si>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</si>
  <si>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</si>
  <si>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</si>
  <si>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</si>
  <si>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</si>
  <si>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</si>
  <si>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</si>
  <si>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</si>
  <si>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</si>
  <si>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</si>
  <si>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</si>
  <si>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</si>
  <si>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</si>
  <si>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</si>
  <si>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</si>
  <si>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</si>
  <si>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</si>
  <si>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</si>
  <si>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</si>
  <si>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</si>
  <si>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</si>
  <si>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</si>
  <si>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</si>
  <si>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</si>
  <si>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</si>
  <si>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</si>
  <si>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</si>
  <si>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</si>
  <si>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</si>
  <si>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</si>
  <si>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</si>
  <si>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</si>
  <si>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</si>
  <si>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</si>
  <si>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</si>
  <si>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</si>
  <si>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</si>
  <si>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</si>
  <si>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</si>
  <si>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</si>
  <si>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</si>
  <si>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</si>
  <si>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</si>
  <si>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</si>
  <si>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</si>
  <si>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</si>
  <si>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</si>
  <si>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</si>
  <si>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</si>
  <si>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</si>
  <si>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</si>
  <si>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</si>
  <si>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</si>
  <si>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</si>
  <si>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</si>
  <si>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</si>
  <si>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</si>
  <si>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</si>
  <si>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</si>
  <si>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</si>
  <si>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</si>
  <si>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</si>
  <si>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</si>
  <si>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</si>
  <si>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</si>
  <si>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</si>
  <si>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</si>
  <si>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</si>
  <si>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</si>
  <si>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</si>
  <si>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</si>
  <si>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</si>
  <si>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</si>
  <si>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</si>
  <si>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</si>
  <si>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</si>
  <si>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</si>
  <si>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</si>
  <si>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</si>
  <si>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</si>
  <si>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</si>
  <si>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</si>
  <si>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</si>
  <si>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</si>
  <si>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</si>
  <si>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</si>
  <si>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</si>
  <si>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</si>
  <si>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</si>
  <si>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</si>
  <si>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</si>
  <si>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</si>
  <si>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</si>
  <si>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</si>
  <si>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</si>
  <si>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</si>
  <si>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</si>
  <si>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</si>
  <si>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</si>
  <si>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</si>
  <si>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</si>
  <si>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</si>
  <si>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</si>
  <si>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</si>
  <si>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</si>
  <si>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</si>
  <si>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</si>
  <si>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</si>
  <si>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</si>
  <si>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</si>
  <si>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</si>
  <si>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</si>
  <si>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</si>
  <si>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</si>
  <si>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</si>
  <si>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</si>
  <si>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</si>
  <si>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</si>
  <si>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</si>
  <si>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</si>
  <si>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</si>
  <si>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</si>
  <si>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</si>
  <si>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</si>
  <si>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</si>
  <si>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</si>
  <si>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</si>
  <si>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</si>
  <si>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</si>
  <si>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</si>
  <si>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</si>
  <si>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</si>
  <si>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</si>
  <si>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</si>
  <si>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</si>
  <si>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</si>
  <si>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</si>
  <si>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</si>
  <si>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</si>
  <si>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</si>
  <si>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</si>
  <si>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</si>
  <si>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</si>
  <si>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</si>
  <si>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</si>
  <si>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</si>
  <si>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</si>
  <si>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</si>
  <si>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</si>
  <si>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</si>
  <si>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</si>
  <si>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</si>
  <si>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</si>
  <si>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</si>
  <si>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</si>
  <si>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</si>
  <si>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</si>
  <si>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</si>
  <si>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</si>
  <si>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</si>
  <si>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</si>
  <si>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</si>
  <si>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</si>
  <si>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</si>
  <si>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</si>
  <si>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</si>
  <si>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</si>
  <si>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</si>
  <si>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</si>
  <si>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</si>
  <si>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</si>
  <si>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</si>
  <si>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</si>
  <si>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</si>
  <si>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</si>
  <si>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</si>
  <si>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</si>
  <si>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</si>
  <si>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</si>
  <si>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</si>
  <si>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</si>
  <si>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</si>
  <si>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</si>
  <si>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</si>
  <si>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</si>
  <si>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</si>
  <si>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</si>
  <si>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</si>
  <si>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</si>
  <si>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</si>
  <si>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</si>
  <si>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</si>
  <si>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</si>
  <si>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</si>
  <si>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</si>
  <si>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</si>
  <si>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</si>
  <si>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</si>
  <si>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</si>
  <si>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</si>
  <si>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</si>
  <si>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</si>
  <si>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</si>
  <si>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Kraj kontrole</t>
  </si>
  <si>
    <t>31.12.2017.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</si>
  <si>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</si>
  <si>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</si>
  <si>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</si>
  <si>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</si>
  <si>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</si>
  <si>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</si>
  <si>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</si>
  <si>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</si>
  <si>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</si>
  <si>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</si>
  <si>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</si>
  <si>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</si>
  <si>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</si>
  <si>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</si>
  <si>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</si>
  <si>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</si>
  <si>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</si>
  <si>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</si>
  <si>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</si>
  <si>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</si>
  <si>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</si>
  <si>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</si>
  <si>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</si>
  <si>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</si>
  <si>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</si>
  <si>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</si>
  <si>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</si>
  <si>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</si>
  <si>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</si>
  <si>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</si>
  <si>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</si>
  <si>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</si>
  <si>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</si>
  <si>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</si>
  <si>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</si>
  <si>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</si>
  <si>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</si>
  <si>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</si>
  <si>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</si>
  <si>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</si>
  <si>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</si>
  <si>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</si>
  <si>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Недоспели дуг на дан 31.12.2018.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</si>
  <si>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</si>
  <si>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</si>
  <si>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</si>
  <si>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</si>
  <si>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</si>
  <si>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</si>
  <si>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</si>
  <si>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</si>
  <si>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</si>
  <si>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</si>
  <si>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</si>
  <si>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</si>
  <si>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</si>
  <si>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</si>
  <si>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</si>
  <si>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</si>
  <si>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</si>
  <si>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</si>
  <si>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</si>
  <si>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</si>
  <si>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</si>
  <si>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</si>
  <si>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</si>
  <si>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</si>
  <si>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</si>
  <si>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</si>
  <si>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</si>
  <si>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</si>
  <si>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</si>
  <si>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</si>
  <si>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</si>
  <si>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</si>
  <si>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</si>
  <si>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</si>
  <si>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</si>
  <si>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</si>
  <si>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</si>
  <si>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</si>
  <si>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</si>
  <si>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</si>
  <si>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</si>
  <si>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</si>
  <si>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</si>
  <si>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ОДСТУПАЊА ОД НОВЧАНОГ ТОКА У ПЕРИОДУ 01.01.- 31.12.2018. ГОДИНЕ</t>
  </si>
  <si>
    <t xml:space="preserve">ПОЧЕТНО СТАЊЕ СРЕДСТАВА НА ДАН 01.01.2018.Г. </t>
  </si>
  <si>
    <t>НОВЧАНИ ПРИЛИВИ У ПЕРИОДУ 01.01.-31.12.2018.Г.</t>
  </si>
  <si>
    <t>НОВЧАНИ ОДЛИВИ У ПЕРИОДУ 01.01.-31.12.2018.Г.</t>
  </si>
  <si>
    <t>САЛДО СРЕДСТАВА НА ДАН 31.12.2018.г. (4 = (1+ 2- 3) = (4.1 + 4.2))</t>
  </si>
  <si>
    <t>ТРАНСФЕРИ ИЗМЕЂУ БУЏЕТСКИХ КОРИСНИКА НА ИСТОМ НИВОУ - конто 781100 (ООСО)
у периоду од 01.01.2018. - 31.12.2018. године</t>
  </si>
  <si>
    <t>РАСХОДИ ЗА ЛЕКОВЕ ИЗДАТЕ НА РЕЦЕПТ И ПОМАГАЛА ИЗДАТА НА НАЛОГ
у периоду од 01.01.2018. - 31.12.2018. године</t>
  </si>
  <si>
    <t>КРВ 1</t>
  </si>
  <si>
    <t>781100 - Трансфери за крв и лабилне продукте од крви за осигурана лица Републичког фонда</t>
  </si>
  <si>
    <t>Трансфери за крв и лабилне продукте од крви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</si>
  <si>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</si>
  <si>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</si>
  <si>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</si>
  <si>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</si>
  <si>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</si>
  <si>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</si>
  <si>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</si>
  <si>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</si>
  <si>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</si>
  <si>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РАСХОДИ ЗА КРВ И ЛАБИЛНЕ ПРОДУКТЕ ОД КРВИ ЗА ОСИГУРАНА ЛИЦА РЕПУБЛИЧКОГ ФОНДА у периоду од 01.01.2018. - 31.12.2018. године</t>
  </si>
  <si>
    <t>426700 - Крв и лабилни продукти од крви</t>
  </si>
  <si>
    <t>Институт за трансфузију крви Београд</t>
  </si>
  <si>
    <t>5 = 1+2+3+4</t>
  </si>
  <si>
    <t>Завод за трансфузију крви Нови Сад</t>
  </si>
  <si>
    <t>Завод за трансфузију крви Ниш</t>
  </si>
  <si>
    <t>Остали</t>
  </si>
  <si>
    <t>Напомена: Средства за КПП 076 и за испоручену крв за осигурана лица Републичког фонда приликом пружања услуга ван уговорене накнаде</t>
  </si>
  <si>
    <t>КРВ 2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</si>
  <si>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</si>
  <si>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</si>
  <si>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</si>
  <si>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</si>
  <si>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</si>
  <si>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</si>
  <si>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</si>
  <si>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</si>
  <si>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</si>
  <si>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</si>
  <si>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</si>
  <si>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</si>
  <si>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</si>
  <si>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</si>
  <si>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</si>
  <si>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</si>
  <si>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</si>
  <si>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</si>
  <si>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</si>
  <si>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</si>
  <si>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</si>
  <si>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</si>
  <si>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</si>
  <si>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</si>
  <si>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</si>
  <si>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</si>
  <si>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</si>
  <si>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</si>
  <si>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</si>
  <si>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</si>
  <si>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</si>
  <si>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</si>
  <si>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</si>
  <si>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</si>
  <si>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</si>
  <si>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</si>
  <si>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</si>
  <si>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</si>
  <si>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</si>
  <si>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</si>
  <si>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</si>
  <si>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</si>
  <si>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</si>
  <si>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</si>
  <si>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</si>
  <si>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</si>
  <si>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</si>
  <si>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</si>
  <si>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</si>
  <si>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</si>
  <si>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</si>
  <si>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</si>
  <si>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</si>
  <si>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</si>
  <si>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</si>
  <si>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</si>
  <si>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</si>
  <si>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</si>
  <si>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</si>
  <si>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</si>
  <si>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</si>
  <si>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</si>
  <si>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</si>
  <si>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</si>
  <si>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</si>
  <si>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</si>
  <si>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</si>
  <si>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</si>
  <si>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</si>
  <si>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</si>
  <si>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</si>
  <si>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</si>
  <si>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</si>
  <si>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</si>
  <si>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</si>
  <si>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</si>
  <si>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</si>
  <si>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</si>
  <si>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</si>
  <si>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</si>
  <si>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</si>
  <si>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</si>
  <si>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</si>
  <si>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</si>
  <si>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</si>
  <si>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</si>
  <si>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</si>
  <si>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</si>
  <si>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</si>
  <si>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</si>
  <si>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</si>
  <si>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</si>
  <si>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</si>
  <si>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</si>
  <si>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</si>
  <si>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</si>
  <si>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</si>
  <si>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</si>
  <si>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</si>
  <si>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</si>
  <si>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</si>
  <si>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</si>
  <si>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</si>
  <si>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</si>
  <si>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</si>
  <si>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</si>
  <si>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</si>
  <si>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</si>
  <si>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</si>
  <si>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</si>
  <si>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</si>
  <si>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</si>
  <si>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</si>
  <si>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</si>
  <si>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</si>
  <si>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</si>
  <si>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</si>
  <si>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</si>
  <si>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</si>
  <si>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</si>
  <si>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</si>
  <si>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</si>
  <si>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</si>
  <si>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26.02.2019.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</si>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</sst>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"/>
    <numFmt numFmtId="181" formatCode="#,##0.00000"/>
    <numFmt numFmtId="182" formatCode="[$-241A]dddd\,\ d\.\ mmmm\ yyyy"/>
    <numFmt numFmtId="183" formatCode="dd/mm/yyyy;@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3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7" borderId="1" applyNumberFormat="0" applyAlignment="0" applyProtection="0"/>
    <xf numFmtId="0" fontId="58" fillId="0" borderId="6" applyNumberFormat="0" applyFill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0" fillId="20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wrapText="1"/>
    </xf>
    <xf numFmtId="180" fontId="9" fillId="0" borderId="12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wrapText="1"/>
      <protection locked="0"/>
    </xf>
    <xf numFmtId="180" fontId="9" fillId="0" borderId="13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right" wrapText="1"/>
    </xf>
    <xf numFmtId="0" fontId="0" fillId="8" borderId="0" xfId="0" applyFont="1" applyFill="1" applyAlignment="1" applyProtection="1">
      <alignment/>
      <protection/>
    </xf>
    <xf numFmtId="49" fontId="0" fillId="8" borderId="0" xfId="0" applyNumberFormat="1" applyFont="1" applyFill="1" applyBorder="1" applyAlignment="1" applyProtection="1">
      <alignment horizontal="left" vertical="center"/>
      <protection/>
    </xf>
    <xf numFmtId="0" fontId="0" fillId="8" borderId="0" xfId="0" applyFont="1" applyFill="1" applyBorder="1" applyAlignment="1" applyProtection="1">
      <alignment/>
      <protection/>
    </xf>
    <xf numFmtId="14" fontId="0" fillId="8" borderId="0" xfId="0" applyNumberFormat="1" applyFont="1" applyFill="1" applyBorder="1" applyAlignment="1" applyProtection="1">
      <alignment horizontal="left" vertical="center"/>
      <protection/>
    </xf>
    <xf numFmtId="0" fontId="4" fillId="8" borderId="0" xfId="0" applyFont="1" applyFill="1" applyAlignment="1" applyProtection="1">
      <alignment/>
      <protection/>
    </xf>
    <xf numFmtId="0" fontId="0" fillId="8" borderId="0" xfId="0" applyFont="1" applyFill="1" applyAlignment="1" applyProtection="1">
      <alignment/>
      <protection locked="0"/>
    </xf>
    <xf numFmtId="0" fontId="0" fillId="8" borderId="0" xfId="0" applyFont="1" applyFill="1" applyAlignment="1" applyProtection="1">
      <alignment/>
      <protection locked="0"/>
    </xf>
    <xf numFmtId="0" fontId="3" fillId="24" borderId="7" xfId="63" applyFont="1" applyFill="1" applyBorder="1" applyAlignment="1" applyProtection="1">
      <alignment horizontal="left" wrapText="1"/>
      <protection locked="0"/>
    </xf>
    <xf numFmtId="49" fontId="0" fillId="8" borderId="0" xfId="0" applyNumberFormat="1" applyFill="1" applyAlignment="1" applyProtection="1">
      <alignment/>
      <protection locked="0"/>
    </xf>
    <xf numFmtId="49" fontId="0" fillId="8" borderId="0" xfId="0" applyNumberFormat="1" applyFill="1" applyAlignment="1">
      <alignment/>
    </xf>
    <xf numFmtId="0" fontId="11" fillId="8" borderId="0" xfId="0" applyFont="1" applyFill="1" applyAlignment="1" applyProtection="1">
      <alignment/>
      <protection/>
    </xf>
    <xf numFmtId="0" fontId="12" fillId="8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8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0" fontId="0" fillId="8" borderId="0" xfId="62" applyFont="1" applyFill="1" applyBorder="1" applyProtection="1">
      <alignment/>
      <protection locked="0"/>
    </xf>
    <xf numFmtId="0" fontId="0" fillId="8" borderId="0" xfId="62" applyFont="1" applyFill="1" applyBorder="1">
      <alignment/>
      <protection/>
    </xf>
    <xf numFmtId="0" fontId="0" fillId="8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0" fontId="10" fillId="0" borderId="10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7" xfId="0" applyBorder="1" applyAlignment="1">
      <alignment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8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0" fontId="9" fillId="0" borderId="19" xfId="0" applyNumberFormat="1" applyFont="1" applyBorder="1" applyAlignment="1">
      <alignment horizontal="right" wrapText="1"/>
    </xf>
    <xf numFmtId="180" fontId="9" fillId="0" borderId="20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8" borderId="0" xfId="0" applyFont="1" applyFill="1" applyAlignment="1" applyProtection="1">
      <alignment/>
      <protection locked="0"/>
    </xf>
    <xf numFmtId="49" fontId="0" fillId="8" borderId="0" xfId="0" applyNumberFormat="1" applyFont="1" applyFill="1" applyAlignment="1">
      <alignment/>
    </xf>
    <xf numFmtId="0" fontId="17" fillId="8" borderId="0" xfId="0" applyFont="1" applyFill="1" applyAlignment="1" applyProtection="1">
      <alignment/>
      <protection locked="0"/>
    </xf>
    <xf numFmtId="49" fontId="0" fillId="8" borderId="0" xfId="0" applyNumberFormat="1" applyFont="1" applyFill="1" applyAlignment="1">
      <alignment/>
    </xf>
    <xf numFmtId="0" fontId="0" fillId="8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0" fillId="2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0" fontId="9" fillId="0" borderId="17" xfId="59" applyNumberFormat="1" applyFont="1" applyBorder="1" applyAlignment="1" applyProtection="1">
      <alignment horizontal="right" wrapText="1"/>
      <protection/>
    </xf>
    <xf numFmtId="180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180" fontId="7" fillId="0" borderId="17" xfId="59" applyNumberFormat="1" applyFont="1" applyBorder="1" applyAlignment="1" applyProtection="1">
      <alignment horizontal="right" wrapText="1"/>
      <protection/>
    </xf>
    <xf numFmtId="180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0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7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7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7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0" fontId="9" fillId="0" borderId="21" xfId="59" applyNumberFormat="1" applyFont="1" applyBorder="1" applyAlignment="1">
      <alignment horizontal="right" wrapText="1"/>
      <protection/>
    </xf>
    <xf numFmtId="0" fontId="9" fillId="0" borderId="18" xfId="59" applyFont="1" applyBorder="1" applyAlignment="1">
      <alignment horizontal="center" wrapText="1"/>
      <protection/>
    </xf>
    <xf numFmtId="180" fontId="7" fillId="0" borderId="22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0" fontId="9" fillId="0" borderId="22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2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20" borderId="10" xfId="0" applyFont="1" applyFill="1" applyBorder="1" applyAlignment="1">
      <alignment/>
    </xf>
    <xf numFmtId="49" fontId="10" fillId="26" borderId="10" xfId="0" applyNumberFormat="1" applyFont="1" applyFill="1" applyBorder="1" applyAlignment="1">
      <alignment horizontal="center" vertical="center" wrapText="1"/>
    </xf>
    <xf numFmtId="3" fontId="10" fillId="25" borderId="19" xfId="56" applyNumberFormat="1" applyFont="1" applyFill="1" applyBorder="1" applyAlignment="1">
      <alignment horizontal="center" vertical="center"/>
      <protection/>
    </xf>
    <xf numFmtId="3" fontId="18" fillId="0" borderId="23" xfId="0" applyNumberFormat="1" applyFont="1" applyFill="1" applyBorder="1" applyAlignment="1">
      <alignment/>
    </xf>
    <xf numFmtId="3" fontId="18" fillId="0" borderId="23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0" borderId="22" xfId="0" applyFont="1" applyFill="1" applyBorder="1" applyAlignment="1">
      <alignment horizontal="right"/>
    </xf>
    <xf numFmtId="3" fontId="0" fillId="10" borderId="24" xfId="0" applyNumberFormat="1" applyFill="1" applyBorder="1" applyAlignment="1">
      <alignment/>
    </xf>
    <xf numFmtId="3" fontId="0" fillId="20" borderId="10" xfId="0" applyNumberFormat="1" applyFill="1" applyBorder="1" applyAlignment="1" applyProtection="1">
      <alignment/>
      <protection/>
    </xf>
    <xf numFmtId="3" fontId="0" fillId="10" borderId="24" xfId="0" applyNumberFormat="1" applyFill="1" applyBorder="1" applyAlignment="1" applyProtection="1">
      <alignment/>
      <protection/>
    </xf>
    <xf numFmtId="3" fontId="0" fillId="8" borderId="22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1" fontId="0" fillId="8" borderId="22" xfId="0" applyNumberFormat="1" applyFill="1" applyBorder="1" applyAlignment="1" applyProtection="1">
      <alignment/>
      <protection locked="0"/>
    </xf>
    <xf numFmtId="181" fontId="0" fillId="27" borderId="10" xfId="0" applyNumberFormat="1" applyFont="1" applyFill="1" applyBorder="1" applyAlignment="1" applyProtection="1">
      <alignment/>
      <protection/>
    </xf>
    <xf numFmtId="3" fontId="10" fillId="25" borderId="10" xfId="56" applyNumberFormat="1" applyFont="1" applyFill="1" applyBorder="1" applyAlignment="1">
      <alignment horizontal="center" vertical="center"/>
      <protection/>
    </xf>
    <xf numFmtId="3" fontId="10" fillId="11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11" borderId="26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8" borderId="10" xfId="0" applyNumberFormat="1" applyFill="1" applyBorder="1" applyAlignment="1" applyProtection="1">
      <alignment/>
      <protection/>
    </xf>
    <xf numFmtId="49" fontId="0" fillId="20" borderId="22" xfId="0" applyNumberFormat="1" applyFont="1" applyFill="1" applyBorder="1" applyAlignment="1">
      <alignment horizontal="right"/>
    </xf>
    <xf numFmtId="0" fontId="10" fillId="20" borderId="10" xfId="0" applyFont="1" applyFill="1" applyBorder="1" applyAlignment="1">
      <alignment horizontal="left"/>
    </xf>
    <xf numFmtId="3" fontId="0" fillId="8" borderId="22" xfId="0" applyNumberFormat="1" applyFill="1" applyBorder="1" applyAlignment="1" applyProtection="1">
      <alignment/>
      <protection/>
    </xf>
    <xf numFmtId="0" fontId="9" fillId="0" borderId="22" xfId="0" applyFont="1" applyBorder="1" applyAlignment="1">
      <alignment horizontal="center" wrapText="1"/>
    </xf>
    <xf numFmtId="180" fontId="9" fillId="0" borderId="22" xfId="0" applyNumberFormat="1" applyFont="1" applyBorder="1" applyAlignment="1">
      <alignment horizontal="right" wrapText="1"/>
    </xf>
    <xf numFmtId="180" fontId="7" fillId="0" borderId="22" xfId="0" applyNumberFormat="1" applyFont="1" applyBorder="1" applyAlignment="1" applyProtection="1">
      <alignment horizontal="right" wrapText="1"/>
      <protection locked="0"/>
    </xf>
    <xf numFmtId="180" fontId="9" fillId="0" borderId="21" xfId="0" applyNumberFormat="1" applyFont="1" applyBorder="1" applyAlignment="1">
      <alignment horizontal="right" wrapText="1"/>
    </xf>
    <xf numFmtId="180" fontId="9" fillId="21" borderId="22" xfId="0" applyNumberFormat="1" applyFont="1" applyFill="1" applyBorder="1" applyAlignment="1" applyProtection="1">
      <alignment horizontal="right" wrapText="1"/>
      <protection/>
    </xf>
    <xf numFmtId="180" fontId="7" fillId="21" borderId="22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49" fillId="3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7" xfId="0" applyNumberFormat="1" applyBorder="1" applyAlignment="1">
      <alignment/>
    </xf>
    <xf numFmtId="0" fontId="0" fillId="10" borderId="26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7" xfId="0" applyNumberFormat="1" applyFill="1" applyBorder="1" applyAlignment="1" applyProtection="1">
      <alignment/>
      <protection/>
    </xf>
    <xf numFmtId="3" fontId="0" fillId="0" borderId="24" xfId="0" applyNumberFormat="1" applyFill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wrapText="1"/>
      <protection/>
    </xf>
    <xf numFmtId="180" fontId="9" fillId="0" borderId="12" xfId="0" applyNumberFormat="1" applyFont="1" applyBorder="1" applyAlignment="1" applyProtection="1">
      <alignment horizontal="right" wrapText="1"/>
      <protection/>
    </xf>
    <xf numFmtId="180" fontId="7" fillId="0" borderId="19" xfId="0" applyNumberFormat="1" applyFont="1" applyBorder="1" applyAlignment="1" applyProtection="1">
      <alignment horizontal="right" wrapText="1"/>
      <protection/>
    </xf>
    <xf numFmtId="180" fontId="7" fillId="0" borderId="20" xfId="0" applyNumberFormat="1" applyFont="1" applyBorder="1" applyAlignment="1" applyProtection="1">
      <alignment horizontal="right" wrapText="1"/>
      <protection/>
    </xf>
    <xf numFmtId="180" fontId="7" fillId="0" borderId="10" xfId="0" applyNumberFormat="1" applyFont="1" applyBorder="1" applyAlignment="1" applyProtection="1">
      <alignment horizontal="right" wrapText="1"/>
      <protection/>
    </xf>
    <xf numFmtId="180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19" xfId="66" applyFont="1" applyFill="1" applyBorder="1" applyAlignment="1" applyProtection="1">
      <alignment horizontal="center" vertical="center" wrapText="1"/>
      <protection/>
    </xf>
    <xf numFmtId="0" fontId="6" fillId="0" borderId="28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80" fontId="6" fillId="0" borderId="10" xfId="66" applyNumberFormat="1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80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80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80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80" fontId="32" fillId="0" borderId="10" xfId="66" applyNumberFormat="1" applyFont="1" applyFill="1" applyBorder="1" applyAlignment="1" applyProtection="1">
      <alignment vertical="center"/>
      <protection locked="0"/>
    </xf>
    <xf numFmtId="180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80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2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80" fontId="6" fillId="0" borderId="26" xfId="66" applyNumberFormat="1" applyFont="1" applyFill="1" applyBorder="1" applyAlignment="1" applyProtection="1">
      <alignment horizontal="right" vertical="center" wrapText="1"/>
      <protection/>
    </xf>
    <xf numFmtId="0" fontId="30" fillId="0" borderId="22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80" fontId="30" fillId="0" borderId="26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2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2" xfId="66" applyFont="1" applyFill="1" applyBorder="1" applyAlignment="1" applyProtection="1">
      <alignment horizontal="center" vertical="center" wrapText="1"/>
      <protection/>
    </xf>
    <xf numFmtId="0" fontId="6" fillId="0" borderId="28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19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30" fillId="0" borderId="19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19" xfId="66" applyFont="1" applyFill="1" applyBorder="1" applyAlignment="1" applyProtection="1">
      <alignment horizontal="center" vertical="center" wrapText="1"/>
      <protection/>
    </xf>
    <xf numFmtId="0" fontId="30" fillId="0" borderId="19" xfId="66" applyFont="1" applyFill="1" applyBorder="1" applyAlignment="1" applyProtection="1">
      <alignment horizontal="left" vertical="center" wrapText="1"/>
      <protection/>
    </xf>
    <xf numFmtId="0" fontId="30" fillId="0" borderId="22" xfId="66" applyFont="1" applyFill="1" applyBorder="1" applyAlignment="1" applyProtection="1">
      <alignment horizontal="center" vertical="center" wrapText="1"/>
      <protection/>
    </xf>
    <xf numFmtId="0" fontId="6" fillId="0" borderId="30" xfId="66" applyFont="1" applyFill="1" applyBorder="1" applyAlignment="1" applyProtection="1">
      <alignment horizontal="center" vertical="center" wrapText="1"/>
      <protection/>
    </xf>
    <xf numFmtId="0" fontId="30" fillId="0" borderId="28" xfId="66" applyFont="1" applyFill="1" applyBorder="1" applyAlignment="1" applyProtection="1">
      <alignment horizontal="left" vertical="center" wrapText="1"/>
      <protection/>
    </xf>
    <xf numFmtId="0" fontId="30" fillId="0" borderId="19" xfId="60" applyFont="1" applyFill="1" applyBorder="1" applyAlignment="1" applyProtection="1">
      <alignment horizontal="center" vertical="center" wrapText="1"/>
      <protection/>
    </xf>
    <xf numFmtId="0" fontId="9" fillId="0" borderId="31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19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19" xfId="66" applyFont="1" applyFill="1" applyBorder="1" applyAlignment="1" applyProtection="1">
      <alignment horizontal="center" vertical="center" wrapText="1"/>
      <protection/>
    </xf>
    <xf numFmtId="0" fontId="31" fillId="0" borderId="28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19" xfId="66" applyFont="1" applyFill="1" applyBorder="1" applyAlignment="1" applyProtection="1">
      <alignment horizontal="center" vertical="center" wrapText="1"/>
      <protection/>
    </xf>
    <xf numFmtId="0" fontId="32" fillId="0" borderId="19" xfId="66" applyFont="1" applyFill="1" applyBorder="1" applyAlignment="1" applyProtection="1">
      <alignment horizontal="left" vertical="center" wrapText="1"/>
      <protection/>
    </xf>
    <xf numFmtId="0" fontId="31" fillId="0" borderId="22" xfId="66" applyFont="1" applyFill="1" applyBorder="1" applyAlignment="1" applyProtection="1">
      <alignment horizontal="center" vertical="center" wrapText="1"/>
      <protection/>
    </xf>
    <xf numFmtId="180" fontId="31" fillId="0" borderId="26" xfId="66" applyNumberFormat="1" applyFont="1" applyFill="1" applyBorder="1" applyAlignment="1" applyProtection="1">
      <alignment horizontal="right" vertical="center" wrapText="1"/>
      <protection/>
    </xf>
    <xf numFmtId="180" fontId="32" fillId="0" borderId="26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8" xfId="66" applyFont="1" applyFill="1" applyBorder="1" applyAlignment="1" applyProtection="1">
      <alignment horizontal="left" vertical="center" wrapText="1"/>
      <protection/>
    </xf>
    <xf numFmtId="0" fontId="32" fillId="0" borderId="22" xfId="66" applyFont="1" applyFill="1" applyBorder="1" applyAlignment="1" applyProtection="1">
      <alignment horizontal="center" vertical="center" wrapText="1"/>
      <protection/>
    </xf>
    <xf numFmtId="180" fontId="6" fillId="0" borderId="26" xfId="66" applyNumberFormat="1" applyFont="1" applyFill="1" applyBorder="1" applyAlignment="1" applyProtection="1">
      <alignment horizontal="right" vertical="center" wrapText="1"/>
      <protection/>
    </xf>
    <xf numFmtId="180" fontId="30" fillId="0" borderId="26" xfId="66" applyNumberFormat="1" applyFont="1" applyFill="1" applyBorder="1" applyAlignment="1" applyProtection="1">
      <alignment horizontal="right" vertical="center" wrapText="1"/>
      <protection locked="0"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8" xfId="66" applyFont="1" applyFill="1" applyBorder="1" applyAlignment="1" applyProtection="1">
      <alignment horizontal="center" vertical="center" wrapText="1"/>
      <protection/>
    </xf>
    <xf numFmtId="0" fontId="9" fillId="0" borderId="28" xfId="66" applyFont="1" applyFill="1" applyBorder="1" applyAlignment="1" applyProtection="1">
      <alignment horizontal="center" vertical="center" wrapText="1"/>
      <protection/>
    </xf>
    <xf numFmtId="0" fontId="9" fillId="0" borderId="28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19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19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2" xfId="61" applyFont="1" applyFill="1" applyBorder="1" applyAlignment="1" applyProtection="1">
      <alignment horizontal="center" vertical="center" wrapText="1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3" fontId="26" fillId="0" borderId="33" xfId="61" applyNumberFormat="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5" xfId="61" applyNumberFormat="1" applyFont="1" applyFill="1" applyBorder="1" applyAlignment="1" applyProtection="1">
      <alignment horizontal="center" vertical="center" wrapText="1"/>
      <protection/>
    </xf>
    <xf numFmtId="0" fontId="42" fillId="0" borderId="28" xfId="61" applyNumberFormat="1" applyFont="1" applyFill="1" applyBorder="1" applyAlignment="1" applyProtection="1">
      <alignment horizontal="center" vertical="center" wrapText="1"/>
      <protection/>
    </xf>
    <xf numFmtId="3" fontId="42" fillId="0" borderId="28" xfId="61" applyNumberFormat="1" applyFont="1" applyFill="1" applyBorder="1" applyAlignment="1" applyProtection="1">
      <alignment horizontal="center" vertical="center" wrapText="1"/>
      <protection/>
    </xf>
    <xf numFmtId="3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8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2" xfId="60" applyFont="1" applyFill="1" applyBorder="1" applyAlignment="1" applyProtection="1">
      <alignment horizontal="center" vertical="center" wrapText="1"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3" fontId="26" fillId="0" borderId="34" xfId="60" applyNumberFormat="1" applyFont="1" applyFill="1" applyBorder="1" applyAlignment="1" applyProtection="1">
      <alignment horizontal="center" vertical="center" wrapText="1"/>
      <protection/>
    </xf>
    <xf numFmtId="0" fontId="43" fillId="0" borderId="37" xfId="60" applyNumberFormat="1" applyFont="1" applyFill="1" applyBorder="1" applyAlignment="1" applyProtection="1">
      <alignment horizontal="center" vertical="center" wrapText="1"/>
      <protection/>
    </xf>
    <xf numFmtId="0" fontId="43" fillId="0" borderId="15" xfId="60" applyNumberFormat="1" applyFont="1" applyFill="1" applyBorder="1" applyAlignment="1" applyProtection="1">
      <alignment horizontal="center" vertical="center" wrapText="1"/>
      <protection/>
    </xf>
    <xf numFmtId="3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8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8" xfId="60" applyFont="1" applyFill="1" applyBorder="1" applyAlignment="1" applyProtection="1">
      <alignment horizontal="center" vertical="center" wrapText="1"/>
      <protection/>
    </xf>
    <xf numFmtId="0" fontId="43" fillId="0" borderId="15" xfId="60" applyFont="1" applyFill="1" applyBorder="1" applyAlignment="1" applyProtection="1">
      <alignment horizontal="center" vertical="center"/>
      <protection/>
    </xf>
    <xf numFmtId="3" fontId="43" fillId="0" borderId="15" xfId="60" applyNumberFormat="1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80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39" xfId="64" applyNumberFormat="1" applyFont="1" applyFill="1" applyBorder="1" applyAlignment="1" applyProtection="1">
      <alignment horizontal="center" vertical="center" wrapText="1"/>
      <protection/>
    </xf>
    <xf numFmtId="0" fontId="26" fillId="0" borderId="39" xfId="64" applyFont="1" applyFill="1" applyBorder="1" applyAlignment="1" applyProtection="1">
      <alignment horizontal="center" vertical="center" wrapText="1"/>
      <protection/>
    </xf>
    <xf numFmtId="49" fontId="43" fillId="0" borderId="37" xfId="64" applyNumberFormat="1" applyFont="1" applyFill="1" applyBorder="1" applyAlignment="1" applyProtection="1">
      <alignment horizontal="center" vertical="center" wrapText="1"/>
      <protection/>
    </xf>
    <xf numFmtId="0" fontId="43" fillId="0" borderId="15" xfId="64" applyNumberFormat="1" applyFont="1" applyFill="1" applyBorder="1" applyAlignment="1" applyProtection="1">
      <alignment horizontal="center" vertical="center" wrapText="1"/>
      <protection/>
    </xf>
    <xf numFmtId="3" fontId="43" fillId="0" borderId="15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80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80" fontId="26" fillId="0" borderId="10" xfId="68" applyNumberFormat="1" applyFont="1" applyFill="1" applyBorder="1" applyAlignment="1" applyProtection="1">
      <alignment horizontal="right" vertical="center"/>
      <protection locked="0"/>
    </xf>
    <xf numFmtId="180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0" fontId="0" fillId="0" borderId="0" xfId="64" applyFont="1">
      <alignment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0" fillId="0" borderId="23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3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3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3" fontId="0" fillId="0" borderId="10" xfId="55" applyNumberForma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183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vertical="center"/>
      <protection locked="0"/>
    </xf>
    <xf numFmtId="1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horizontal="right" vertical="center"/>
      <protection locked="0"/>
    </xf>
    <xf numFmtId="0" fontId="34" fillId="0" borderId="22" xfId="66" applyFont="1" applyFill="1" applyBorder="1" applyAlignment="1">
      <alignment horizontal="left" vertical="center" wrapText="1"/>
      <protection/>
    </xf>
    <xf numFmtId="0" fontId="34" fillId="0" borderId="24" xfId="66" applyFont="1" applyFill="1" applyBorder="1" applyAlignment="1">
      <alignment horizontal="left" vertical="center" wrapText="1"/>
      <protection/>
    </xf>
    <xf numFmtId="0" fontId="34" fillId="0" borderId="26" xfId="66" applyFont="1" applyFill="1" applyBorder="1" applyAlignment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6" fillId="0" borderId="28" xfId="66" applyFont="1" applyFill="1" applyBorder="1" applyAlignment="1" applyProtection="1">
      <alignment horizontal="center" vertical="center" wrapText="1"/>
      <protection/>
    </xf>
    <xf numFmtId="0" fontId="6" fillId="0" borderId="19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49" fontId="0" fillId="8" borderId="0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vertical="center"/>
      <protection locked="0"/>
    </xf>
    <xf numFmtId="49" fontId="0" fillId="0" borderId="26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 applyProtection="1">
      <alignment horizontal="center" vertical="center"/>
      <protection/>
    </xf>
    <xf numFmtId="0" fontId="14" fillId="28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13" fillId="8" borderId="0" xfId="0" applyFont="1" applyFill="1" applyBorder="1" applyAlignment="1" applyProtection="1">
      <alignment horizontal="center" vertical="center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2" fillId="0" borderId="22" xfId="66" applyFont="1" applyFill="1" applyBorder="1" applyAlignment="1" applyProtection="1">
      <alignment horizontal="left" vertical="center" wrapText="1"/>
      <protection/>
    </xf>
    <xf numFmtId="0" fontId="32" fillId="0" borderId="24" xfId="66" applyFont="1" applyFill="1" applyBorder="1" applyAlignment="1" applyProtection="1">
      <alignment horizontal="left" vertical="center" wrapText="1"/>
      <protection/>
    </xf>
    <xf numFmtId="0" fontId="32" fillId="0" borderId="26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31" fillId="0" borderId="22" xfId="66" applyFont="1" applyFill="1" applyBorder="1" applyAlignment="1" applyProtection="1">
      <alignment horizontal="left" vertical="center" wrapText="1"/>
      <protection/>
    </xf>
    <xf numFmtId="0" fontId="31" fillId="0" borderId="24" xfId="66" applyFont="1" applyFill="1" applyBorder="1" applyAlignment="1" applyProtection="1">
      <alignment horizontal="left" vertical="center" wrapText="1"/>
      <protection/>
    </xf>
    <xf numFmtId="0" fontId="31" fillId="0" borderId="26" xfId="66" applyFont="1" applyFill="1" applyBorder="1" applyAlignment="1" applyProtection="1">
      <alignment horizontal="left" vertical="center" wrapText="1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2" xfId="66" applyFont="1" applyFill="1" applyBorder="1" applyAlignment="1" applyProtection="1">
      <alignment horizontal="center" vertical="center" wrapText="1"/>
      <protection/>
    </xf>
    <xf numFmtId="0" fontId="6" fillId="0" borderId="26" xfId="66" applyFont="1" applyFill="1" applyBorder="1" applyAlignment="1" applyProtection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0" fontId="9" fillId="0" borderId="3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0" xfId="60" applyNumberFormat="1" applyFont="1" applyFill="1" applyBorder="1" applyAlignment="1" applyProtection="1">
      <alignment horizontal="center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43" fillId="0" borderId="15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7" xfId="60" applyFont="1" applyFill="1" applyBorder="1" applyAlignment="1" applyProtection="1">
      <alignment horizontal="center" vertical="center"/>
      <protection/>
    </xf>
    <xf numFmtId="0" fontId="43" fillId="0" borderId="15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8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2" xfId="60" applyFont="1" applyFill="1" applyBorder="1" applyAlignment="1" applyProtection="1">
      <alignment horizontal="center" vertical="center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38" xfId="60" applyFont="1" applyFill="1" applyBorder="1" applyAlignment="1" applyProtection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5" xfId="59" applyFont="1" applyBorder="1" applyAlignment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37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47" xfId="59" applyFont="1" applyBorder="1" applyAlignment="1">
      <alignment horizontal="center" vertical="center" wrapText="1"/>
      <protection/>
    </xf>
    <xf numFmtId="0" fontId="9" fillId="0" borderId="22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7" xfId="66" applyFont="1" applyBorder="1" applyAlignment="1" applyProtection="1">
      <alignment horizontal="center" vertical="center" wrapText="1"/>
      <protection/>
    </xf>
    <xf numFmtId="0" fontId="9" fillId="0" borderId="17" xfId="59" applyFont="1" applyBorder="1" applyAlignment="1" applyProtection="1">
      <alignment horizontal="center" vertical="center" wrapText="1"/>
      <protection/>
    </xf>
    <xf numFmtId="0" fontId="0" fillId="0" borderId="17" xfId="59" applyFont="1" applyBorder="1" applyAlignment="1" applyProtection="1">
      <alignment vertical="center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0" xfId="59" applyFont="1" applyBorder="1" applyAlignment="1">
      <alignment horizontal="center" vertical="center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49" fontId="10" fillId="26" borderId="23" xfId="0" applyNumberFormat="1" applyFont="1" applyFill="1" applyBorder="1" applyAlignment="1">
      <alignment horizontal="center" vertical="center" wrapText="1"/>
    </xf>
    <xf numFmtId="49" fontId="10" fillId="26" borderId="0" xfId="0" applyNumberFormat="1" applyFont="1" applyFill="1" applyBorder="1" applyAlignment="1">
      <alignment horizontal="center" vertical="center" wrapText="1"/>
    </xf>
    <xf numFmtId="0" fontId="40" fillId="15" borderId="22" xfId="0" applyFont="1" applyFill="1" applyBorder="1" applyAlignment="1">
      <alignment horizontal="center"/>
    </xf>
    <xf numFmtId="0" fontId="40" fillId="15" borderId="24" xfId="0" applyFont="1" applyFill="1" applyBorder="1" applyAlignment="1">
      <alignment horizontal="center"/>
    </xf>
    <xf numFmtId="0" fontId="40" fillId="5" borderId="22" xfId="0" applyFont="1" applyFill="1" applyBorder="1" applyAlignment="1">
      <alignment horizontal="center"/>
    </xf>
    <xf numFmtId="0" fontId="40" fillId="5" borderId="24" xfId="0" applyFont="1" applyFill="1" applyBorder="1" applyAlignment="1">
      <alignment horizontal="center"/>
    </xf>
    <xf numFmtId="0" fontId="40" fillId="3" borderId="22" xfId="0" applyFont="1" applyFill="1" applyBorder="1" applyAlignment="1">
      <alignment horizontal="center"/>
    </xf>
    <xf numFmtId="0" fontId="40" fillId="3" borderId="24" xfId="0" applyFont="1" applyFill="1" applyBorder="1" applyAlignment="1">
      <alignment horizontal="center"/>
    </xf>
    <xf numFmtId="0" fontId="40" fillId="3" borderId="26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Relationship Id="rId2" Type="http://schemas.openxmlformats.org/officeDocument/2006/relationships/image" Target="../media/image44.emf" /><Relationship Id="rId3" Type="http://schemas.openxmlformats.org/officeDocument/2006/relationships/image" Target="../media/image24.emf" /><Relationship Id="rId4" Type="http://schemas.openxmlformats.org/officeDocument/2006/relationships/image" Target="../media/image23.emf" /><Relationship Id="rId5" Type="http://schemas.openxmlformats.org/officeDocument/2006/relationships/image" Target="../media/image48.emf" /><Relationship Id="rId6" Type="http://schemas.openxmlformats.org/officeDocument/2006/relationships/image" Target="../media/image13.emf" /><Relationship Id="rId7" Type="http://schemas.openxmlformats.org/officeDocument/2006/relationships/image" Target="../media/image26.emf" /><Relationship Id="rId8" Type="http://schemas.openxmlformats.org/officeDocument/2006/relationships/image" Target="../media/image39.emf" /><Relationship Id="rId9" Type="http://schemas.openxmlformats.org/officeDocument/2006/relationships/image" Target="../media/image6.emf" /><Relationship Id="rId10" Type="http://schemas.openxmlformats.org/officeDocument/2006/relationships/image" Target="../media/image8.emf" /><Relationship Id="rId11" Type="http://schemas.openxmlformats.org/officeDocument/2006/relationships/image" Target="../media/image36.emf" /><Relationship Id="rId12" Type="http://schemas.openxmlformats.org/officeDocument/2006/relationships/image" Target="../media/image15.emf" /><Relationship Id="rId13" Type="http://schemas.openxmlformats.org/officeDocument/2006/relationships/image" Target="../media/image28.emf" /><Relationship Id="rId14" Type="http://schemas.openxmlformats.org/officeDocument/2006/relationships/image" Target="../media/image5.emf" /><Relationship Id="rId15" Type="http://schemas.openxmlformats.org/officeDocument/2006/relationships/image" Target="../media/image43.emf" /><Relationship Id="rId16" Type="http://schemas.openxmlformats.org/officeDocument/2006/relationships/image" Target="../media/image27.emf" /><Relationship Id="rId17" Type="http://schemas.openxmlformats.org/officeDocument/2006/relationships/image" Target="../media/image45.emf" /><Relationship Id="rId18" Type="http://schemas.openxmlformats.org/officeDocument/2006/relationships/image" Target="../media/image47.emf" /><Relationship Id="rId19" Type="http://schemas.openxmlformats.org/officeDocument/2006/relationships/image" Target="../media/image18.emf" /><Relationship Id="rId20" Type="http://schemas.openxmlformats.org/officeDocument/2006/relationships/image" Target="../media/image1.emf" /><Relationship Id="rId21" Type="http://schemas.openxmlformats.org/officeDocument/2006/relationships/image" Target="../media/image42.emf" /><Relationship Id="rId22" Type="http://schemas.openxmlformats.org/officeDocument/2006/relationships/image" Target="../media/image10.emf" /><Relationship Id="rId23" Type="http://schemas.openxmlformats.org/officeDocument/2006/relationships/image" Target="../media/image2.emf" /><Relationship Id="rId24" Type="http://schemas.openxmlformats.org/officeDocument/2006/relationships/image" Target="../media/image34.emf" /><Relationship Id="rId25" Type="http://schemas.openxmlformats.org/officeDocument/2006/relationships/image" Target="../media/image11.emf" /><Relationship Id="rId26" Type="http://schemas.openxmlformats.org/officeDocument/2006/relationships/image" Target="../media/image29.emf" /><Relationship Id="rId27" Type="http://schemas.openxmlformats.org/officeDocument/2006/relationships/image" Target="../media/image9.emf" /><Relationship Id="rId28" Type="http://schemas.openxmlformats.org/officeDocument/2006/relationships/image" Target="../media/image38.emf" /><Relationship Id="rId29" Type="http://schemas.openxmlformats.org/officeDocument/2006/relationships/image" Target="../media/image37.emf" /><Relationship Id="rId30" Type="http://schemas.openxmlformats.org/officeDocument/2006/relationships/image" Target="../media/image1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3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2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3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25</xdr:row>
      <xdr:rowOff>76200</xdr:rowOff>
    </xdr:from>
    <xdr:to>
      <xdr:col>2</xdr:col>
      <xdr:colOff>514350</xdr:colOff>
      <xdr:row>383</xdr:row>
      <xdr:rowOff>76200</xdr:rowOff>
    </xdr:to>
    <xdr:pic>
      <xdr:nvPicPr>
        <xdr:cNvPr id="28" name="CommandButton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76350" y="57531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25</xdr:row>
      <xdr:rowOff>57150</xdr:rowOff>
    </xdr:from>
    <xdr:to>
      <xdr:col>3</xdr:col>
      <xdr:colOff>257175</xdr:colOff>
      <xdr:row>383</xdr:row>
      <xdr:rowOff>57150</xdr:rowOff>
    </xdr:to>
    <xdr:pic>
      <xdr:nvPicPr>
        <xdr:cNvPr id="29" name="CommandButton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19400" y="57340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25</xdr:row>
      <xdr:rowOff>47625</xdr:rowOff>
    </xdr:from>
    <xdr:to>
      <xdr:col>4</xdr:col>
      <xdr:colOff>514350</xdr:colOff>
      <xdr:row>383</xdr:row>
      <xdr:rowOff>47625</xdr:rowOff>
    </xdr:to>
    <xdr:pic>
      <xdr:nvPicPr>
        <xdr:cNvPr id="30" name="CommandButton2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5724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4</xdr:row>
      <xdr:rowOff>0</xdr:rowOff>
    </xdr:from>
    <xdr:to>
      <xdr:col>6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5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1">
      <selection activeCell="C7" sqref="C7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96" t="s">
        <v>39</v>
      </c>
      <c r="B1" s="596"/>
      <c r="C1" s="596"/>
      <c r="D1" s="596"/>
      <c r="E1" s="596"/>
      <c r="F1" s="596"/>
    </row>
    <row r="2" spans="1:6" ht="52.5" customHeight="1">
      <c r="A2" s="593" t="s">
        <v>1768</v>
      </c>
      <c r="B2" s="594"/>
      <c r="C2" s="594"/>
      <c r="D2" s="594"/>
      <c r="E2" s="594"/>
      <c r="F2" s="595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1346</v>
      </c>
      <c r="E7" s="48"/>
    </row>
    <row r="8" ht="12.75">
      <c r="E8" s="39"/>
    </row>
    <row r="9" ht="3.75" customHeight="1">
      <c r="E9" s="40"/>
    </row>
    <row r="10" spans="3:5" ht="16.5" customHeight="1">
      <c r="C10" s="589" t="s">
        <v>76</v>
      </c>
      <c r="D10" s="590"/>
      <c r="E10" s="41"/>
    </row>
    <row r="11" spans="3:4" ht="16.5" customHeight="1">
      <c r="C11" s="589" t="s">
        <v>77</v>
      </c>
      <c r="D11" s="590"/>
    </row>
    <row r="12" spans="2:5" ht="16.5" customHeight="1">
      <c r="B12" s="42"/>
      <c r="C12" s="589" t="s">
        <v>78</v>
      </c>
      <c r="D12" s="590"/>
      <c r="E12" s="42"/>
    </row>
    <row r="13" spans="2:5" ht="16.5" customHeight="1">
      <c r="B13" s="42"/>
      <c r="C13" s="589" t="s">
        <v>79</v>
      </c>
      <c r="D13" s="590"/>
      <c r="E13" s="42"/>
    </row>
    <row r="14" spans="2:5" ht="16.5" customHeight="1">
      <c r="B14" s="42"/>
      <c r="C14" s="591" t="s">
        <v>80</v>
      </c>
      <c r="D14" s="591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88"/>
      <c r="F18" s="588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508</v>
      </c>
      <c r="B29" s="44" t="str">
        <f>LEFT(A29,2)</f>
        <v>07</v>
      </c>
      <c r="D29" s="44" t="s">
        <v>938</v>
      </c>
      <c r="E29" s="44" t="str">
        <f>LEFT(D29,8)</f>
        <v>00207007</v>
      </c>
    </row>
    <row r="30" spans="1:4" s="43" customFormat="1" ht="12.75" customHeight="1" hidden="1">
      <c r="A30" s="45" t="s">
        <v>957</v>
      </c>
      <c r="B30" s="46" t="s">
        <v>184</v>
      </c>
      <c r="C30" s="56" t="s">
        <v>238</v>
      </c>
      <c r="D30" s="45" t="s">
        <v>1342</v>
      </c>
    </row>
    <row r="31" spans="1:4" s="43" customFormat="1" ht="12.75" customHeight="1" hidden="1">
      <c r="A31" s="45" t="s">
        <v>1499</v>
      </c>
      <c r="B31" s="46" t="s">
        <v>184</v>
      </c>
      <c r="C31" s="56" t="s">
        <v>569</v>
      </c>
      <c r="D31" s="45" t="s">
        <v>1343</v>
      </c>
    </row>
    <row r="32" spans="1:4" s="43" customFormat="1" ht="12.75" customHeight="1" hidden="1">
      <c r="A32" s="45" t="s">
        <v>958</v>
      </c>
      <c r="B32" s="47" t="s">
        <v>184</v>
      </c>
      <c r="C32" s="57" t="s">
        <v>329</v>
      </c>
      <c r="D32" s="45" t="s">
        <v>1344</v>
      </c>
    </row>
    <row r="33" spans="1:4" s="43" customFormat="1" ht="12.75" customHeight="1" hidden="1">
      <c r="A33" s="45" t="s">
        <v>1500</v>
      </c>
      <c r="B33" s="47" t="s">
        <v>184</v>
      </c>
      <c r="C33" s="57" t="s">
        <v>290</v>
      </c>
      <c r="D33" s="45" t="s">
        <v>1345</v>
      </c>
    </row>
    <row r="34" spans="1:4" s="43" customFormat="1" ht="12.75" customHeight="1" hidden="1">
      <c r="A34" s="45" t="s">
        <v>959</v>
      </c>
      <c r="B34" s="47" t="s">
        <v>184</v>
      </c>
      <c r="C34" s="57" t="s">
        <v>330</v>
      </c>
      <c r="D34" s="45" t="s">
        <v>1356</v>
      </c>
    </row>
    <row r="35" spans="1:4" s="43" customFormat="1" ht="12.75" customHeight="1" hidden="1">
      <c r="A35" s="45" t="s">
        <v>960</v>
      </c>
      <c r="B35" s="47" t="s">
        <v>184</v>
      </c>
      <c r="C35" s="57" t="s">
        <v>570</v>
      </c>
      <c r="D35" s="45" t="s">
        <v>938</v>
      </c>
    </row>
    <row r="36" spans="1:4" s="43" customFormat="1" ht="12.75" customHeight="1" hidden="1">
      <c r="A36" s="45" t="s">
        <v>508</v>
      </c>
      <c r="B36" s="47" t="s">
        <v>185</v>
      </c>
      <c r="C36" s="57" t="s">
        <v>291</v>
      </c>
      <c r="D36" s="45" t="s">
        <v>1188</v>
      </c>
    </row>
    <row r="37" spans="1:4" s="43" customFormat="1" ht="12.75" customHeight="1" hidden="1">
      <c r="A37" s="45" t="s">
        <v>1501</v>
      </c>
      <c r="B37" s="47" t="s">
        <v>185</v>
      </c>
      <c r="C37" s="57" t="s">
        <v>292</v>
      </c>
      <c r="D37" s="45" t="s">
        <v>939</v>
      </c>
    </row>
    <row r="38" spans="1:4" s="43" customFormat="1" ht="12.75" customHeight="1" hidden="1">
      <c r="A38" s="45" t="s">
        <v>1502</v>
      </c>
      <c r="B38" s="47" t="s">
        <v>185</v>
      </c>
      <c r="C38" s="57" t="s">
        <v>293</v>
      </c>
      <c r="D38" s="45" t="s">
        <v>940</v>
      </c>
    </row>
    <row r="39" spans="1:4" s="43" customFormat="1" ht="12.75" customHeight="1" hidden="1">
      <c r="A39" s="45" t="s">
        <v>509</v>
      </c>
      <c r="B39" s="47" t="s">
        <v>185</v>
      </c>
      <c r="C39" s="57" t="s">
        <v>571</v>
      </c>
      <c r="D39" s="45" t="s">
        <v>1189</v>
      </c>
    </row>
    <row r="40" spans="1:4" s="43" customFormat="1" ht="12.75" customHeight="1" hidden="1">
      <c r="A40" s="98" t="s">
        <v>1503</v>
      </c>
      <c r="B40" s="47" t="s">
        <v>185</v>
      </c>
      <c r="C40" s="57" t="s">
        <v>294</v>
      </c>
      <c r="D40" s="45" t="s">
        <v>1190</v>
      </c>
    </row>
    <row r="41" spans="1:4" s="43" customFormat="1" ht="12.75" customHeight="1" hidden="1">
      <c r="A41" s="45" t="s">
        <v>510</v>
      </c>
      <c r="B41" s="47" t="s">
        <v>185</v>
      </c>
      <c r="C41" s="57" t="s">
        <v>295</v>
      </c>
      <c r="D41" s="45" t="s">
        <v>1191</v>
      </c>
    </row>
    <row r="42" spans="1:4" s="43" customFormat="1" ht="12.75" customHeight="1" hidden="1">
      <c r="A42" s="45" t="s">
        <v>511</v>
      </c>
      <c r="B42" s="47" t="s">
        <v>185</v>
      </c>
      <c r="C42" s="57" t="s">
        <v>1174</v>
      </c>
      <c r="D42" s="45"/>
    </row>
    <row r="43" spans="1:4" s="43" customFormat="1" ht="12.75" customHeight="1" hidden="1">
      <c r="A43" s="45" t="s">
        <v>512</v>
      </c>
      <c r="B43" s="47" t="s">
        <v>185</v>
      </c>
      <c r="C43" s="57" t="s">
        <v>296</v>
      </c>
      <c r="D43" s="45"/>
    </row>
    <row r="44" spans="1:4" s="43" customFormat="1" ht="12.75" customHeight="1" hidden="1">
      <c r="A44" s="45" t="s">
        <v>1504</v>
      </c>
      <c r="B44" s="47" t="s">
        <v>185</v>
      </c>
      <c r="C44" s="57" t="s">
        <v>1175</v>
      </c>
      <c r="D44" s="45"/>
    </row>
    <row r="45" spans="1:4" s="43" customFormat="1" ht="12.75" customHeight="1" hidden="1">
      <c r="A45" s="45" t="s">
        <v>1505</v>
      </c>
      <c r="B45" s="47" t="s">
        <v>185</v>
      </c>
      <c r="C45" s="57" t="s">
        <v>1176</v>
      </c>
      <c r="D45" s="45"/>
    </row>
    <row r="46" spans="1:4" s="43" customFormat="1" ht="12.75" customHeight="1" hidden="1">
      <c r="A46" s="45" t="s">
        <v>1506</v>
      </c>
      <c r="B46" s="47" t="s">
        <v>183</v>
      </c>
      <c r="C46" s="57" t="s">
        <v>297</v>
      </c>
      <c r="D46" s="45"/>
    </row>
    <row r="47" spans="1:4" s="43" customFormat="1" ht="12.75" customHeight="1" hidden="1">
      <c r="A47" s="45" t="s">
        <v>1507</v>
      </c>
      <c r="B47" s="47" t="s">
        <v>183</v>
      </c>
      <c r="C47" s="57" t="s">
        <v>298</v>
      </c>
      <c r="D47" s="45"/>
    </row>
    <row r="48" spans="1:4" s="43" customFormat="1" ht="12.75" customHeight="1" hidden="1">
      <c r="A48" s="45" t="s">
        <v>1508</v>
      </c>
      <c r="B48" s="47" t="s">
        <v>183</v>
      </c>
      <c r="C48" s="57" t="s">
        <v>299</v>
      </c>
      <c r="D48" s="45"/>
    </row>
    <row r="49" spans="1:4" s="43" customFormat="1" ht="12.75" customHeight="1" hidden="1">
      <c r="A49" s="45" t="s">
        <v>1509</v>
      </c>
      <c r="B49" s="47" t="s">
        <v>183</v>
      </c>
      <c r="C49" s="57" t="s">
        <v>300</v>
      </c>
      <c r="D49" s="45"/>
    </row>
    <row r="50" spans="1:4" s="43" customFormat="1" ht="12.75" customHeight="1" hidden="1">
      <c r="A50" s="45" t="s">
        <v>1510</v>
      </c>
      <c r="B50" s="47" t="s">
        <v>183</v>
      </c>
      <c r="C50" s="57" t="s">
        <v>301</v>
      </c>
      <c r="D50" s="45"/>
    </row>
    <row r="51" spans="1:4" s="43" customFormat="1" ht="12.75" customHeight="1" hidden="1">
      <c r="A51" s="45" t="s">
        <v>513</v>
      </c>
      <c r="B51" s="47" t="s">
        <v>183</v>
      </c>
      <c r="C51" s="57" t="s">
        <v>302</v>
      </c>
      <c r="D51" s="45"/>
    </row>
    <row r="52" spans="1:4" s="43" customFormat="1" ht="12.75" customHeight="1" hidden="1">
      <c r="A52" s="45" t="s">
        <v>514</v>
      </c>
      <c r="B52" s="47" t="s">
        <v>183</v>
      </c>
      <c r="C52" s="57" t="s">
        <v>1177</v>
      </c>
      <c r="D52" s="45"/>
    </row>
    <row r="53" spans="1:4" s="43" customFormat="1" ht="12.75" customHeight="1" hidden="1">
      <c r="A53" s="45" t="s">
        <v>1511</v>
      </c>
      <c r="B53" s="47" t="s">
        <v>183</v>
      </c>
      <c r="C53" s="57" t="s">
        <v>303</v>
      </c>
      <c r="D53" s="45"/>
    </row>
    <row r="54" spans="1:4" s="43" customFormat="1" ht="12.75" customHeight="1" hidden="1">
      <c r="A54" s="45" t="s">
        <v>515</v>
      </c>
      <c r="B54" s="47" t="s">
        <v>183</v>
      </c>
      <c r="C54" s="57" t="s">
        <v>526</v>
      </c>
      <c r="D54" s="45"/>
    </row>
    <row r="55" spans="1:4" s="43" customFormat="1" ht="12.75" customHeight="1" hidden="1">
      <c r="A55" s="45" t="s">
        <v>1497</v>
      </c>
      <c r="B55" s="47" t="s">
        <v>183</v>
      </c>
      <c r="C55" s="57" t="s">
        <v>532</v>
      </c>
      <c r="D55" s="45"/>
    </row>
    <row r="56" spans="1:4" s="43" customFormat="1" ht="12.75" customHeight="1" hidden="1">
      <c r="A56" s="45" t="s">
        <v>1512</v>
      </c>
      <c r="B56" s="47" t="s">
        <v>183</v>
      </c>
      <c r="C56" s="57" t="s">
        <v>533</v>
      </c>
      <c r="D56" s="45"/>
    </row>
    <row r="57" spans="1:4" s="43" customFormat="1" ht="12.75" customHeight="1" hidden="1">
      <c r="A57" s="45" t="s">
        <v>1498</v>
      </c>
      <c r="B57" s="47" t="s">
        <v>183</v>
      </c>
      <c r="C57" s="57" t="s">
        <v>534</v>
      </c>
      <c r="D57" s="45"/>
    </row>
    <row r="58" spans="1:4" s="43" customFormat="1" ht="12.75" customHeight="1" hidden="1">
      <c r="A58" s="98" t="s">
        <v>737</v>
      </c>
      <c r="B58" s="47" t="s">
        <v>183</v>
      </c>
      <c r="C58" s="57" t="s">
        <v>535</v>
      </c>
      <c r="D58" s="45"/>
    </row>
    <row r="59" spans="1:4" s="43" customFormat="1" ht="12.75" customHeight="1" hidden="1">
      <c r="A59" s="98"/>
      <c r="B59" s="47" t="s">
        <v>188</v>
      </c>
      <c r="C59" s="57" t="s">
        <v>580</v>
      </c>
      <c r="D59" s="45"/>
    </row>
    <row r="60" spans="1:4" s="43" customFormat="1" ht="12.75" customHeight="1" hidden="1">
      <c r="A60" s="98"/>
      <c r="B60" s="47" t="s">
        <v>188</v>
      </c>
      <c r="C60" s="57" t="s">
        <v>581</v>
      </c>
      <c r="D60" s="45"/>
    </row>
    <row r="61" spans="1:4" s="43" customFormat="1" ht="12.75" customHeight="1" hidden="1">
      <c r="A61" s="45"/>
      <c r="B61" s="47" t="s">
        <v>188</v>
      </c>
      <c r="C61" s="57" t="s">
        <v>582</v>
      </c>
      <c r="D61" s="45"/>
    </row>
    <row r="62" spans="1:4" s="43" customFormat="1" ht="12.75" customHeight="1" hidden="1">
      <c r="A62" s="45"/>
      <c r="B62" s="47" t="s">
        <v>188</v>
      </c>
      <c r="C62" s="57" t="s">
        <v>583</v>
      </c>
      <c r="D62" s="45"/>
    </row>
    <row r="63" spans="1:4" s="43" customFormat="1" ht="12.75" customHeight="1" hidden="1">
      <c r="A63" s="98"/>
      <c r="B63" s="47" t="s">
        <v>188</v>
      </c>
      <c r="C63" s="57" t="s">
        <v>584</v>
      </c>
      <c r="D63" s="45"/>
    </row>
    <row r="64" spans="1:4" s="43" customFormat="1" ht="12.75" customHeight="1" hidden="1">
      <c r="A64" s="98"/>
      <c r="B64" s="47" t="s">
        <v>188</v>
      </c>
      <c r="C64" s="57" t="s">
        <v>585</v>
      </c>
      <c r="D64" s="45"/>
    </row>
    <row r="65" spans="1:4" s="43" customFormat="1" ht="12.75" customHeight="1" hidden="1">
      <c r="A65" s="98"/>
      <c r="B65" s="47" t="s">
        <v>188</v>
      </c>
      <c r="C65" s="57" t="s">
        <v>1328</v>
      </c>
      <c r="D65" s="45"/>
    </row>
    <row r="66" spans="1:4" s="43" customFormat="1" ht="12.75" customHeight="1" hidden="1">
      <c r="A66" s="98"/>
      <c r="B66" s="47" t="s">
        <v>188</v>
      </c>
      <c r="C66" s="57" t="s">
        <v>1329</v>
      </c>
      <c r="D66" s="45"/>
    </row>
    <row r="67" spans="1:4" s="43" customFormat="1" ht="12.75" customHeight="1" hidden="1">
      <c r="A67" s="98"/>
      <c r="B67" s="47" t="s">
        <v>188</v>
      </c>
      <c r="C67" s="57" t="s">
        <v>1330</v>
      </c>
      <c r="D67" s="45"/>
    </row>
    <row r="68" spans="1:4" s="43" customFormat="1" ht="12.75" customHeight="1" hidden="1">
      <c r="A68" s="98"/>
      <c r="B68" s="47" t="s">
        <v>188</v>
      </c>
      <c r="C68" s="57" t="s">
        <v>1178</v>
      </c>
      <c r="D68" s="45"/>
    </row>
    <row r="69" spans="1:4" s="43" customFormat="1" ht="12.75" customHeight="1" hidden="1">
      <c r="A69" s="98"/>
      <c r="B69" s="47" t="s">
        <v>188</v>
      </c>
      <c r="C69" s="57" t="s">
        <v>1331</v>
      </c>
      <c r="D69" s="45"/>
    </row>
    <row r="70" spans="1:4" s="43" customFormat="1" ht="12.75" customHeight="1" hidden="1">
      <c r="A70" s="98"/>
      <c r="B70" s="47" t="s">
        <v>188</v>
      </c>
      <c r="C70" s="57" t="s">
        <v>1179</v>
      </c>
      <c r="D70" s="45"/>
    </row>
    <row r="71" spans="1:4" s="43" customFormat="1" ht="12.75" customHeight="1" hidden="1">
      <c r="A71" s="98"/>
      <c r="B71" s="47" t="s">
        <v>188</v>
      </c>
      <c r="C71" s="57" t="s">
        <v>1180</v>
      </c>
      <c r="D71" s="45"/>
    </row>
    <row r="72" spans="1:4" s="43" customFormat="1" ht="12.75" customHeight="1" hidden="1">
      <c r="A72" s="98"/>
      <c r="B72" s="47" t="s">
        <v>188</v>
      </c>
      <c r="C72" s="57" t="s">
        <v>572</v>
      </c>
      <c r="D72" s="45"/>
    </row>
    <row r="73" spans="1:4" s="43" customFormat="1" ht="12.75" customHeight="1" hidden="1">
      <c r="A73" s="98"/>
      <c r="B73" s="47" t="s">
        <v>188</v>
      </c>
      <c r="C73" s="57" t="s">
        <v>527</v>
      </c>
      <c r="D73" s="45"/>
    </row>
    <row r="74" spans="1:4" s="43" customFormat="1" ht="12.75" customHeight="1" hidden="1">
      <c r="A74" s="98"/>
      <c r="B74" s="47" t="s">
        <v>188</v>
      </c>
      <c r="C74" s="57" t="s">
        <v>528</v>
      </c>
      <c r="D74" s="45"/>
    </row>
    <row r="75" spans="1:4" s="43" customFormat="1" ht="12.75" customHeight="1" hidden="1">
      <c r="A75" s="98"/>
      <c r="B75" s="47" t="s">
        <v>186</v>
      </c>
      <c r="C75" s="57" t="s">
        <v>1332</v>
      </c>
      <c r="D75" s="45"/>
    </row>
    <row r="76" spans="1:4" s="43" customFormat="1" ht="12.75" customHeight="1" hidden="1">
      <c r="A76" s="98"/>
      <c r="B76" s="47" t="s">
        <v>186</v>
      </c>
      <c r="C76" s="57" t="s">
        <v>1333</v>
      </c>
      <c r="D76" s="45"/>
    </row>
    <row r="77" spans="1:4" s="43" customFormat="1" ht="12.75" customHeight="1" hidden="1">
      <c r="A77" s="98"/>
      <c r="B77" s="47" t="s">
        <v>186</v>
      </c>
      <c r="C77" s="57" t="s">
        <v>1334</v>
      </c>
      <c r="D77" s="45"/>
    </row>
    <row r="78" spans="1:4" s="43" customFormat="1" ht="12.75" customHeight="1" hidden="1">
      <c r="A78" s="98"/>
      <c r="B78" s="47" t="s">
        <v>186</v>
      </c>
      <c r="C78" s="57" t="s">
        <v>1181</v>
      </c>
      <c r="D78" s="45"/>
    </row>
    <row r="79" spans="1:4" s="43" customFormat="1" ht="12.75" customHeight="1" hidden="1">
      <c r="A79" s="98"/>
      <c r="B79" s="47" t="s">
        <v>186</v>
      </c>
      <c r="C79" s="57" t="s">
        <v>1335</v>
      </c>
      <c r="D79" s="45"/>
    </row>
    <row r="80" spans="1:4" s="43" customFormat="1" ht="12.75" customHeight="1" hidden="1">
      <c r="A80" s="98"/>
      <c r="B80" s="47" t="s">
        <v>186</v>
      </c>
      <c r="C80" s="57" t="s">
        <v>573</v>
      </c>
      <c r="D80" s="45"/>
    </row>
    <row r="81" spans="1:4" s="43" customFormat="1" ht="12.75" customHeight="1" hidden="1">
      <c r="A81" s="98"/>
      <c r="B81" s="47" t="s">
        <v>186</v>
      </c>
      <c r="C81" s="57" t="s">
        <v>574</v>
      </c>
      <c r="D81" s="45"/>
    </row>
    <row r="82" spans="1:4" s="43" customFormat="1" ht="12.75" customHeight="1" hidden="1">
      <c r="A82" s="98"/>
      <c r="B82" s="47" t="s">
        <v>186</v>
      </c>
      <c r="C82" s="57" t="s">
        <v>529</v>
      </c>
      <c r="D82" s="45"/>
    </row>
    <row r="83" spans="1:4" s="43" customFormat="1" ht="12.75" customHeight="1" hidden="1">
      <c r="A83" s="98"/>
      <c r="B83" s="47" t="s">
        <v>189</v>
      </c>
      <c r="C83" s="57" t="s">
        <v>1336</v>
      </c>
      <c r="D83" s="45"/>
    </row>
    <row r="84" spans="1:4" s="43" customFormat="1" ht="12.75" customHeight="1" hidden="1">
      <c r="A84" s="98"/>
      <c r="B84" s="47" t="s">
        <v>189</v>
      </c>
      <c r="C84" s="57" t="s">
        <v>575</v>
      </c>
      <c r="D84" s="45"/>
    </row>
    <row r="85" spans="1:4" s="43" customFormat="1" ht="12.75" customHeight="1" hidden="1">
      <c r="A85" s="98"/>
      <c r="B85" s="47" t="s">
        <v>189</v>
      </c>
      <c r="C85" s="57" t="s">
        <v>576</v>
      </c>
      <c r="D85" s="45"/>
    </row>
    <row r="86" spans="1:4" s="43" customFormat="1" ht="12.75" customHeight="1" hidden="1">
      <c r="A86" s="98"/>
      <c r="B86" s="47" t="s">
        <v>189</v>
      </c>
      <c r="C86" s="57" t="s">
        <v>1249</v>
      </c>
      <c r="D86" s="45"/>
    </row>
    <row r="87" spans="1:4" s="43" customFormat="1" ht="12.75" customHeight="1" hidden="1">
      <c r="A87" s="98"/>
      <c r="B87" s="47" t="s">
        <v>189</v>
      </c>
      <c r="C87" s="57" t="s">
        <v>1250</v>
      </c>
      <c r="D87" s="45"/>
    </row>
    <row r="88" spans="1:4" s="43" customFormat="1" ht="12.75" customHeight="1" hidden="1">
      <c r="A88" s="98"/>
      <c r="B88" s="47" t="s">
        <v>189</v>
      </c>
      <c r="C88" s="57" t="s">
        <v>1251</v>
      </c>
      <c r="D88" s="45"/>
    </row>
    <row r="89" spans="1:4" s="43" customFormat="1" ht="12.75" customHeight="1" hidden="1">
      <c r="A89" s="98"/>
      <c r="B89" s="47" t="s">
        <v>189</v>
      </c>
      <c r="C89" s="57" t="s">
        <v>1252</v>
      </c>
      <c r="D89" s="45"/>
    </row>
    <row r="90" spans="1:4" s="43" customFormat="1" ht="12.75" customHeight="1" hidden="1">
      <c r="A90" s="98"/>
      <c r="B90" s="47" t="s">
        <v>189</v>
      </c>
      <c r="C90" s="57" t="s">
        <v>1253</v>
      </c>
      <c r="D90" s="45"/>
    </row>
    <row r="91" spans="1:4" s="43" customFormat="1" ht="12.75" customHeight="1" hidden="1">
      <c r="A91" s="98"/>
      <c r="B91" s="47" t="s">
        <v>189</v>
      </c>
      <c r="C91" s="57" t="s">
        <v>1254</v>
      </c>
      <c r="D91" s="45"/>
    </row>
    <row r="92" spans="1:4" s="43" customFormat="1" ht="12.75" customHeight="1" hidden="1">
      <c r="A92" s="98"/>
      <c r="B92" s="47" t="s">
        <v>189</v>
      </c>
      <c r="C92" s="57" t="s">
        <v>1255</v>
      </c>
      <c r="D92" s="45"/>
    </row>
    <row r="93" spans="1:4" s="43" customFormat="1" ht="12.75" customHeight="1" hidden="1">
      <c r="A93" s="98"/>
      <c r="B93" s="47" t="s">
        <v>189</v>
      </c>
      <c r="C93" s="57" t="s">
        <v>1182</v>
      </c>
      <c r="D93" s="45"/>
    </row>
    <row r="94" spans="1:4" s="43" customFormat="1" ht="12.75" customHeight="1" hidden="1">
      <c r="A94" s="98"/>
      <c r="B94" s="47" t="s">
        <v>189</v>
      </c>
      <c r="C94" s="57" t="s">
        <v>1256</v>
      </c>
      <c r="D94" s="45"/>
    </row>
    <row r="95" spans="1:4" s="43" customFormat="1" ht="12.75" customHeight="1" hidden="1">
      <c r="A95" s="98"/>
      <c r="B95" s="47" t="s">
        <v>189</v>
      </c>
      <c r="C95" s="57" t="s">
        <v>1183</v>
      </c>
      <c r="D95" s="45"/>
    </row>
    <row r="96" spans="1:4" s="43" customFormat="1" ht="12.75" customHeight="1" hidden="1">
      <c r="A96" s="98"/>
      <c r="B96" s="47" t="s">
        <v>189</v>
      </c>
      <c r="C96" s="57" t="s">
        <v>1257</v>
      </c>
      <c r="D96" s="45"/>
    </row>
    <row r="97" spans="1:4" s="43" customFormat="1" ht="12.75" customHeight="1" hidden="1">
      <c r="A97" s="98"/>
      <c r="B97" s="47" t="s">
        <v>189</v>
      </c>
      <c r="C97" s="57" t="s">
        <v>1258</v>
      </c>
      <c r="D97" s="45"/>
    </row>
    <row r="98" spans="1:4" s="43" customFormat="1" ht="12.75" customHeight="1" hidden="1">
      <c r="A98" s="98"/>
      <c r="B98" s="47" t="s">
        <v>189</v>
      </c>
      <c r="C98" s="57" t="s">
        <v>1259</v>
      </c>
      <c r="D98" s="45"/>
    </row>
    <row r="99" spans="1:4" s="43" customFormat="1" ht="12.75" customHeight="1" hidden="1">
      <c r="A99" s="98"/>
      <c r="B99" s="47" t="s">
        <v>189</v>
      </c>
      <c r="C99" s="57" t="s">
        <v>1260</v>
      </c>
      <c r="D99" s="45"/>
    </row>
    <row r="100" spans="1:4" s="43" customFormat="1" ht="12.75" customHeight="1" hidden="1">
      <c r="A100" s="98"/>
      <c r="B100" s="47" t="s">
        <v>189</v>
      </c>
      <c r="C100" s="57" t="s">
        <v>1261</v>
      </c>
      <c r="D100" s="45"/>
    </row>
    <row r="101" spans="1:4" s="43" customFormat="1" ht="12.75" customHeight="1" hidden="1">
      <c r="A101" s="98"/>
      <c r="B101" s="47" t="s">
        <v>189</v>
      </c>
      <c r="C101" s="57" t="s">
        <v>1262</v>
      </c>
      <c r="D101" s="45"/>
    </row>
    <row r="102" spans="1:4" s="43" customFormat="1" ht="12.75" customHeight="1" hidden="1">
      <c r="A102" s="98"/>
      <c r="B102" s="47" t="s">
        <v>189</v>
      </c>
      <c r="C102" s="57" t="s">
        <v>1263</v>
      </c>
      <c r="D102" s="45"/>
    </row>
    <row r="103" spans="1:4" s="43" customFormat="1" ht="12.75" customHeight="1" hidden="1">
      <c r="A103" s="98"/>
      <c r="B103" s="47" t="s">
        <v>189</v>
      </c>
      <c r="C103" s="57" t="s">
        <v>1264</v>
      </c>
      <c r="D103" s="45"/>
    </row>
    <row r="104" spans="1:4" s="43" customFormat="1" ht="12.75" customHeight="1" hidden="1">
      <c r="A104" s="98"/>
      <c r="B104" s="47" t="s">
        <v>189</v>
      </c>
      <c r="C104" s="57" t="s">
        <v>1341</v>
      </c>
      <c r="D104" s="45"/>
    </row>
    <row r="105" spans="1:4" s="43" customFormat="1" ht="12.75" customHeight="1" hidden="1">
      <c r="A105" s="98"/>
      <c r="B105" s="47" t="s">
        <v>189</v>
      </c>
      <c r="C105" s="57" t="s">
        <v>1184</v>
      </c>
      <c r="D105" s="45"/>
    </row>
    <row r="106" spans="1:4" s="43" customFormat="1" ht="12.75" customHeight="1" hidden="1">
      <c r="A106" s="98"/>
      <c r="B106" s="47" t="s">
        <v>189</v>
      </c>
      <c r="C106" s="57" t="s">
        <v>326</v>
      </c>
      <c r="D106" s="45"/>
    </row>
    <row r="107" spans="1:4" s="43" customFormat="1" ht="12.75" customHeight="1" hidden="1">
      <c r="A107" s="98"/>
      <c r="B107" s="47" t="s">
        <v>189</v>
      </c>
      <c r="C107" s="57" t="s">
        <v>1185</v>
      </c>
      <c r="D107" s="45"/>
    </row>
    <row r="108" spans="1:4" s="43" customFormat="1" ht="12.75" customHeight="1" hidden="1">
      <c r="A108" s="98"/>
      <c r="B108" s="47" t="s">
        <v>189</v>
      </c>
      <c r="C108" s="57" t="s">
        <v>1186</v>
      </c>
      <c r="D108" s="45"/>
    </row>
    <row r="109" spans="1:4" s="43" customFormat="1" ht="12.75" customHeight="1" hidden="1">
      <c r="A109" s="98"/>
      <c r="B109" s="47" t="s">
        <v>189</v>
      </c>
      <c r="C109" s="57" t="s">
        <v>1187</v>
      </c>
      <c r="D109" s="45"/>
    </row>
    <row r="110" spans="1:4" s="43" customFormat="1" ht="12.75" customHeight="1" hidden="1">
      <c r="A110" s="98"/>
      <c r="B110" s="47" t="s">
        <v>189</v>
      </c>
      <c r="C110" s="57" t="s">
        <v>419</v>
      </c>
      <c r="D110" s="45"/>
    </row>
    <row r="111" spans="1:4" s="43" customFormat="1" ht="12.75" customHeight="1" hidden="1">
      <c r="A111" s="98"/>
      <c r="B111" s="47" t="s">
        <v>191</v>
      </c>
      <c r="C111" s="57" t="s">
        <v>1342</v>
      </c>
      <c r="D111" s="45"/>
    </row>
    <row r="112" spans="1:4" s="43" customFormat="1" ht="12.75" customHeight="1" hidden="1">
      <c r="A112" s="98"/>
      <c r="B112" s="47" t="s">
        <v>191</v>
      </c>
      <c r="C112" s="57" t="s">
        <v>1343</v>
      </c>
      <c r="D112" s="45"/>
    </row>
    <row r="113" spans="1:4" s="43" customFormat="1" ht="12.75" customHeight="1" hidden="1">
      <c r="A113" s="98"/>
      <c r="B113" s="47" t="s">
        <v>191</v>
      </c>
      <c r="C113" s="57" t="s">
        <v>1344</v>
      </c>
      <c r="D113" s="45"/>
    </row>
    <row r="114" spans="1:4" s="43" customFormat="1" ht="12.75" customHeight="1" hidden="1">
      <c r="A114" s="98"/>
      <c r="B114" s="47" t="s">
        <v>191</v>
      </c>
      <c r="C114" s="57" t="s">
        <v>1345</v>
      </c>
      <c r="D114" s="45"/>
    </row>
    <row r="115" spans="1:4" s="43" customFormat="1" ht="12.75" customHeight="1" hidden="1">
      <c r="A115" s="98"/>
      <c r="B115" s="47" t="s">
        <v>191</v>
      </c>
      <c r="C115" s="57" t="s">
        <v>1356</v>
      </c>
      <c r="D115" s="45"/>
    </row>
    <row r="116" spans="1:4" s="43" customFormat="1" ht="12.75" customHeight="1" hidden="1">
      <c r="A116" s="98"/>
      <c r="B116" s="47" t="s">
        <v>191</v>
      </c>
      <c r="C116" s="57" t="s">
        <v>938</v>
      </c>
      <c r="D116" s="45"/>
    </row>
    <row r="117" spans="1:4" s="43" customFormat="1" ht="12.75" customHeight="1" hidden="1">
      <c r="A117" s="98"/>
      <c r="B117" s="47" t="s">
        <v>191</v>
      </c>
      <c r="C117" s="57" t="s">
        <v>1188</v>
      </c>
      <c r="D117" s="45"/>
    </row>
    <row r="118" spans="1:4" s="43" customFormat="1" ht="12.75" customHeight="1" hidden="1">
      <c r="A118" s="98"/>
      <c r="B118" s="47" t="s">
        <v>191</v>
      </c>
      <c r="C118" s="57" t="s">
        <v>939</v>
      </c>
      <c r="D118" s="45"/>
    </row>
    <row r="119" spans="1:4" s="43" customFormat="1" ht="12.75" customHeight="1" hidden="1">
      <c r="A119" s="98"/>
      <c r="B119" s="47" t="s">
        <v>191</v>
      </c>
      <c r="C119" s="57" t="s">
        <v>940</v>
      </c>
      <c r="D119" s="45"/>
    </row>
    <row r="120" spans="1:4" s="43" customFormat="1" ht="12.75" customHeight="1" hidden="1">
      <c r="A120" s="98"/>
      <c r="B120" s="47" t="s">
        <v>191</v>
      </c>
      <c r="C120" s="57" t="s">
        <v>1189</v>
      </c>
      <c r="D120" s="45"/>
    </row>
    <row r="121" spans="1:4" s="43" customFormat="1" ht="12.75" customHeight="1" hidden="1">
      <c r="A121" s="98"/>
      <c r="B121" s="47" t="s">
        <v>191</v>
      </c>
      <c r="C121" s="57" t="s">
        <v>1190</v>
      </c>
      <c r="D121" s="45"/>
    </row>
    <row r="122" spans="1:4" s="43" customFormat="1" ht="12.75" customHeight="1" hidden="1">
      <c r="A122" s="98"/>
      <c r="B122" s="47" t="s">
        <v>191</v>
      </c>
      <c r="C122" s="57" t="s">
        <v>1191</v>
      </c>
      <c r="D122" s="45"/>
    </row>
    <row r="123" spans="1:4" s="43" customFormat="1" ht="12.75" customHeight="1" hidden="1">
      <c r="A123" s="98"/>
      <c r="B123" s="47" t="s">
        <v>190</v>
      </c>
      <c r="C123" s="57" t="s">
        <v>941</v>
      </c>
      <c r="D123" s="45"/>
    </row>
    <row r="124" spans="1:4" s="43" customFormat="1" ht="12.75" customHeight="1" hidden="1">
      <c r="A124" s="98"/>
      <c r="B124" s="47" t="s">
        <v>190</v>
      </c>
      <c r="C124" s="57" t="s">
        <v>942</v>
      </c>
      <c r="D124" s="45"/>
    </row>
    <row r="125" spans="1:4" s="43" customFormat="1" ht="12.75" customHeight="1" hidden="1">
      <c r="A125" s="98"/>
      <c r="B125" s="47" t="s">
        <v>190</v>
      </c>
      <c r="C125" s="57" t="s">
        <v>943</v>
      </c>
      <c r="D125" s="45"/>
    </row>
    <row r="126" spans="1:4" s="43" customFormat="1" ht="12.75" customHeight="1" hidden="1">
      <c r="A126" s="98"/>
      <c r="B126" s="47" t="s">
        <v>190</v>
      </c>
      <c r="C126" s="57" t="s">
        <v>1192</v>
      </c>
      <c r="D126" s="45"/>
    </row>
    <row r="127" spans="1:4" s="43" customFormat="1" ht="12.75" customHeight="1" hidden="1">
      <c r="A127" s="98"/>
      <c r="B127" s="47" t="s">
        <v>190</v>
      </c>
      <c r="C127" s="57" t="s">
        <v>944</v>
      </c>
      <c r="D127" s="45"/>
    </row>
    <row r="128" spans="1:4" s="43" customFormat="1" ht="12.75" customHeight="1" hidden="1">
      <c r="A128" s="98"/>
      <c r="B128" s="47" t="s">
        <v>190</v>
      </c>
      <c r="C128" s="57" t="s">
        <v>1193</v>
      </c>
      <c r="D128" s="45"/>
    </row>
    <row r="129" spans="1:4" s="43" customFormat="1" ht="12.75" customHeight="1" hidden="1">
      <c r="A129" s="98"/>
      <c r="B129" s="47" t="s">
        <v>190</v>
      </c>
      <c r="C129" s="57" t="s">
        <v>945</v>
      </c>
      <c r="D129" s="45"/>
    </row>
    <row r="130" spans="1:4" s="43" customFormat="1" ht="12.75" customHeight="1" hidden="1">
      <c r="A130" s="98"/>
      <c r="B130" s="47" t="s">
        <v>190</v>
      </c>
      <c r="C130" s="57" t="s">
        <v>946</v>
      </c>
      <c r="D130" s="45"/>
    </row>
    <row r="131" spans="1:4" s="43" customFormat="1" ht="12.75" customHeight="1" hidden="1">
      <c r="A131" s="98"/>
      <c r="B131" s="47" t="s">
        <v>190</v>
      </c>
      <c r="C131" s="57" t="s">
        <v>947</v>
      </c>
      <c r="D131" s="45"/>
    </row>
    <row r="132" spans="1:4" s="43" customFormat="1" ht="12.75" customHeight="1" hidden="1">
      <c r="A132" s="98"/>
      <c r="B132" s="47" t="s">
        <v>190</v>
      </c>
      <c r="C132" s="57" t="s">
        <v>948</v>
      </c>
      <c r="D132" s="45"/>
    </row>
    <row r="133" spans="1:4" s="43" customFormat="1" ht="12.75" customHeight="1" hidden="1">
      <c r="A133" s="98"/>
      <c r="B133" s="47" t="s">
        <v>190</v>
      </c>
      <c r="C133" s="57" t="s">
        <v>536</v>
      </c>
      <c r="D133" s="45"/>
    </row>
    <row r="134" spans="1:4" s="43" customFormat="1" ht="12.75" customHeight="1" hidden="1">
      <c r="A134" s="98"/>
      <c r="B134" s="47" t="s">
        <v>190</v>
      </c>
      <c r="C134" s="57" t="s">
        <v>537</v>
      </c>
      <c r="D134" s="45"/>
    </row>
    <row r="135" spans="1:4" s="43" customFormat="1" ht="12.75" customHeight="1" hidden="1">
      <c r="A135" s="98"/>
      <c r="B135" s="47" t="s">
        <v>190</v>
      </c>
      <c r="C135" s="57" t="s">
        <v>538</v>
      </c>
      <c r="D135" s="45"/>
    </row>
    <row r="136" spans="1:4" s="43" customFormat="1" ht="12.75" customHeight="1" hidden="1">
      <c r="A136" s="98"/>
      <c r="B136" s="47" t="s">
        <v>190</v>
      </c>
      <c r="C136" s="57" t="s">
        <v>539</v>
      </c>
      <c r="D136" s="45"/>
    </row>
    <row r="137" spans="1:4" s="43" customFormat="1" ht="12.75" customHeight="1" hidden="1">
      <c r="A137" s="98"/>
      <c r="B137" s="47" t="s">
        <v>187</v>
      </c>
      <c r="C137" s="57" t="s">
        <v>949</v>
      </c>
      <c r="D137" s="45"/>
    </row>
    <row r="138" spans="1:4" s="43" customFormat="1" ht="12.75" customHeight="1" hidden="1">
      <c r="A138" s="98"/>
      <c r="B138" s="47" t="s">
        <v>187</v>
      </c>
      <c r="C138" s="57" t="s">
        <v>1194</v>
      </c>
      <c r="D138" s="45"/>
    </row>
    <row r="139" spans="1:4" s="43" customFormat="1" ht="12.75" customHeight="1" hidden="1">
      <c r="A139" s="98"/>
      <c r="B139" s="47" t="s">
        <v>187</v>
      </c>
      <c r="C139" s="57" t="s">
        <v>171</v>
      </c>
      <c r="D139" s="45"/>
    </row>
    <row r="140" spans="1:4" s="43" customFormat="1" ht="12.75" customHeight="1" hidden="1">
      <c r="A140" s="98"/>
      <c r="B140" s="47" t="s">
        <v>187</v>
      </c>
      <c r="C140" s="57" t="s">
        <v>705</v>
      </c>
      <c r="D140" s="45"/>
    </row>
    <row r="141" spans="1:4" s="43" customFormat="1" ht="12.75" customHeight="1" hidden="1">
      <c r="A141" s="98"/>
      <c r="B141" s="47" t="s">
        <v>187</v>
      </c>
      <c r="C141" s="57" t="s">
        <v>540</v>
      </c>
      <c r="D141" s="45"/>
    </row>
    <row r="142" spans="1:4" s="43" customFormat="1" ht="12.75" customHeight="1" hidden="1">
      <c r="A142" s="98"/>
      <c r="B142" s="47" t="s">
        <v>187</v>
      </c>
      <c r="C142" s="57" t="s">
        <v>541</v>
      </c>
      <c r="D142" s="45"/>
    </row>
    <row r="143" spans="1:4" s="43" customFormat="1" ht="12.75" customHeight="1" hidden="1">
      <c r="A143" s="98"/>
      <c r="B143" s="47" t="s">
        <v>187</v>
      </c>
      <c r="C143" s="57" t="s">
        <v>542</v>
      </c>
      <c r="D143" s="45"/>
    </row>
    <row r="144" spans="1:4" s="43" customFormat="1" ht="12.75" customHeight="1" hidden="1">
      <c r="A144" s="98"/>
      <c r="B144" s="47" t="s">
        <v>187</v>
      </c>
      <c r="C144" s="57" t="s">
        <v>543</v>
      </c>
      <c r="D144" s="45"/>
    </row>
    <row r="145" spans="1:4" s="43" customFormat="1" ht="12.75" customHeight="1" hidden="1">
      <c r="A145" s="98"/>
      <c r="B145" s="47" t="s">
        <v>187</v>
      </c>
      <c r="C145" s="57" t="s">
        <v>420</v>
      </c>
      <c r="D145" s="45"/>
    </row>
    <row r="146" spans="1:4" s="43" customFormat="1" ht="12.75" customHeight="1" hidden="1">
      <c r="A146" s="98"/>
      <c r="B146" s="47" t="s">
        <v>1290</v>
      </c>
      <c r="C146" s="57" t="s">
        <v>172</v>
      </c>
      <c r="D146" s="45"/>
    </row>
    <row r="147" spans="1:4" s="43" customFormat="1" ht="12.75" customHeight="1" hidden="1">
      <c r="A147" s="98"/>
      <c r="B147" s="47" t="s">
        <v>1290</v>
      </c>
      <c r="C147" s="57" t="s">
        <v>173</v>
      </c>
      <c r="D147" s="45"/>
    </row>
    <row r="148" spans="1:4" s="43" customFormat="1" ht="12.75" customHeight="1" hidden="1">
      <c r="A148" s="98"/>
      <c r="B148" s="47" t="s">
        <v>1290</v>
      </c>
      <c r="C148" s="57" t="s">
        <v>706</v>
      </c>
      <c r="D148" s="45"/>
    </row>
    <row r="149" spans="1:4" s="43" customFormat="1" ht="12.75" customHeight="1" hidden="1">
      <c r="A149" s="98"/>
      <c r="B149" s="47" t="s">
        <v>1290</v>
      </c>
      <c r="C149" s="57" t="s">
        <v>174</v>
      </c>
      <c r="D149" s="45"/>
    </row>
    <row r="150" spans="1:4" s="43" customFormat="1" ht="12.75" customHeight="1" hidden="1">
      <c r="A150" s="98"/>
      <c r="B150" s="47" t="s">
        <v>1290</v>
      </c>
      <c r="C150" s="57" t="s">
        <v>175</v>
      </c>
      <c r="D150" s="45"/>
    </row>
    <row r="151" spans="1:4" s="43" customFormat="1" ht="12.75" customHeight="1" hidden="1">
      <c r="A151" s="98"/>
      <c r="B151" s="47" t="s">
        <v>1290</v>
      </c>
      <c r="C151" s="57" t="s">
        <v>176</v>
      </c>
      <c r="D151" s="45"/>
    </row>
    <row r="152" spans="1:4" s="43" customFormat="1" ht="12.75" customHeight="1" hidden="1">
      <c r="A152" s="98"/>
      <c r="B152" s="47" t="s">
        <v>1290</v>
      </c>
      <c r="C152" s="57" t="s">
        <v>544</v>
      </c>
      <c r="D152" s="45"/>
    </row>
    <row r="153" spans="1:4" s="43" customFormat="1" ht="12.75" customHeight="1" hidden="1">
      <c r="A153" s="98"/>
      <c r="B153" s="47" t="s">
        <v>1290</v>
      </c>
      <c r="C153" s="57" t="s">
        <v>421</v>
      </c>
      <c r="D153" s="45"/>
    </row>
    <row r="154" spans="1:4" s="43" customFormat="1" ht="12.75" customHeight="1" hidden="1">
      <c r="A154" s="98"/>
      <c r="B154" s="47" t="s">
        <v>1291</v>
      </c>
      <c r="C154" s="57" t="s">
        <v>177</v>
      </c>
      <c r="D154" s="45"/>
    </row>
    <row r="155" spans="1:4" s="43" customFormat="1" ht="12.75" customHeight="1" hidden="1">
      <c r="A155" s="98"/>
      <c r="B155" s="47" t="s">
        <v>1291</v>
      </c>
      <c r="C155" s="57" t="s">
        <v>178</v>
      </c>
      <c r="D155" s="45"/>
    </row>
    <row r="156" spans="1:4" s="43" customFormat="1" ht="12.75" customHeight="1" hidden="1">
      <c r="A156" s="98"/>
      <c r="B156" s="47" t="s">
        <v>1291</v>
      </c>
      <c r="C156" s="57" t="s">
        <v>707</v>
      </c>
      <c r="D156" s="45"/>
    </row>
    <row r="157" spans="1:4" s="43" customFormat="1" ht="12.75" customHeight="1" hidden="1">
      <c r="A157" s="98"/>
      <c r="B157" s="47" t="s">
        <v>1291</v>
      </c>
      <c r="C157" s="57" t="s">
        <v>708</v>
      </c>
      <c r="D157" s="45"/>
    </row>
    <row r="158" spans="1:4" s="43" customFormat="1" ht="12.75" customHeight="1" hidden="1">
      <c r="A158" s="98"/>
      <c r="B158" s="47" t="s">
        <v>1291</v>
      </c>
      <c r="C158" s="57" t="s">
        <v>1357</v>
      </c>
      <c r="D158" s="45"/>
    </row>
    <row r="159" spans="1:4" s="43" customFormat="1" ht="12.75" customHeight="1" hidden="1">
      <c r="A159" s="98"/>
      <c r="B159" s="47" t="s">
        <v>1291</v>
      </c>
      <c r="C159" s="57" t="s">
        <v>545</v>
      </c>
      <c r="D159" s="45"/>
    </row>
    <row r="160" spans="1:4" s="43" customFormat="1" ht="12.75" customHeight="1" hidden="1">
      <c r="A160" s="98"/>
      <c r="B160" s="47" t="s">
        <v>1291</v>
      </c>
      <c r="C160" s="57" t="s">
        <v>546</v>
      </c>
      <c r="D160" s="45"/>
    </row>
    <row r="161" spans="1:4" s="43" customFormat="1" ht="12.75" customHeight="1" hidden="1">
      <c r="A161" s="98"/>
      <c r="B161" s="47" t="s">
        <v>1291</v>
      </c>
      <c r="C161" s="57" t="s">
        <v>547</v>
      </c>
      <c r="D161" s="45"/>
    </row>
    <row r="162" spans="1:4" s="43" customFormat="1" ht="12.75" customHeight="1" hidden="1">
      <c r="A162" s="98"/>
      <c r="B162" s="47" t="s">
        <v>1291</v>
      </c>
      <c r="C162" s="57" t="s">
        <v>548</v>
      </c>
      <c r="D162" s="45"/>
    </row>
    <row r="163" spans="1:4" s="43" customFormat="1" ht="12.75" customHeight="1" hidden="1">
      <c r="A163" s="98"/>
      <c r="B163" s="47" t="s">
        <v>1291</v>
      </c>
      <c r="C163" s="57" t="s">
        <v>738</v>
      </c>
      <c r="D163" s="45"/>
    </row>
    <row r="164" spans="1:4" s="43" customFormat="1" ht="12.75" customHeight="1" hidden="1">
      <c r="A164" s="98"/>
      <c r="B164" s="47" t="s">
        <v>1291</v>
      </c>
      <c r="C164" s="57" t="s">
        <v>99</v>
      </c>
      <c r="D164" s="45"/>
    </row>
    <row r="165" spans="1:4" s="43" customFormat="1" ht="12.75" customHeight="1" hidden="1">
      <c r="A165" s="98"/>
      <c r="B165" s="47" t="s">
        <v>1291</v>
      </c>
      <c r="C165" s="57" t="s">
        <v>100</v>
      </c>
      <c r="D165" s="45"/>
    </row>
    <row r="166" spans="1:4" s="43" customFormat="1" ht="12.75" customHeight="1" hidden="1">
      <c r="A166" s="98"/>
      <c r="B166" s="47" t="s">
        <v>764</v>
      </c>
      <c r="C166" s="57" t="s">
        <v>385</v>
      </c>
      <c r="D166" s="45"/>
    </row>
    <row r="167" spans="1:4" s="43" customFormat="1" ht="12.75" customHeight="1" hidden="1">
      <c r="A167" s="98"/>
      <c r="B167" s="47" t="s">
        <v>764</v>
      </c>
      <c r="C167" s="57" t="s">
        <v>386</v>
      </c>
      <c r="D167" s="45"/>
    </row>
    <row r="168" spans="1:4" s="43" customFormat="1" ht="12.75" customHeight="1" hidden="1">
      <c r="A168" s="98"/>
      <c r="B168" s="47" t="s">
        <v>764</v>
      </c>
      <c r="C168" s="57" t="s">
        <v>387</v>
      </c>
      <c r="D168" s="45"/>
    </row>
    <row r="169" spans="1:4" s="43" customFormat="1" ht="12.75" customHeight="1" hidden="1">
      <c r="A169" s="98"/>
      <c r="B169" s="47" t="s">
        <v>764</v>
      </c>
      <c r="C169" s="57" t="s">
        <v>388</v>
      </c>
      <c r="D169" s="45"/>
    </row>
    <row r="170" spans="1:4" s="43" customFormat="1" ht="12.75" customHeight="1" hidden="1">
      <c r="A170" s="98"/>
      <c r="B170" s="47" t="s">
        <v>764</v>
      </c>
      <c r="C170" s="57" t="s">
        <v>389</v>
      </c>
      <c r="D170" s="45"/>
    </row>
    <row r="171" spans="1:4" s="43" customFormat="1" ht="12.75" customHeight="1" hidden="1">
      <c r="A171" s="98"/>
      <c r="B171" s="47" t="s">
        <v>764</v>
      </c>
      <c r="C171" s="57" t="s">
        <v>390</v>
      </c>
      <c r="D171" s="45"/>
    </row>
    <row r="172" spans="1:4" s="43" customFormat="1" ht="12.75" customHeight="1" hidden="1">
      <c r="A172" s="98"/>
      <c r="B172" s="47" t="s">
        <v>764</v>
      </c>
      <c r="C172" s="57" t="s">
        <v>391</v>
      </c>
      <c r="D172" s="45"/>
    </row>
    <row r="173" spans="1:4" s="43" customFormat="1" ht="12.75" customHeight="1" hidden="1">
      <c r="A173" s="98"/>
      <c r="B173" s="47" t="s">
        <v>764</v>
      </c>
      <c r="C173" s="57" t="s">
        <v>392</v>
      </c>
      <c r="D173" s="45"/>
    </row>
    <row r="174" spans="1:4" s="43" customFormat="1" ht="12.75" customHeight="1" hidden="1">
      <c r="A174" s="98"/>
      <c r="B174" s="47" t="s">
        <v>764</v>
      </c>
      <c r="C174" s="57" t="s">
        <v>393</v>
      </c>
      <c r="D174" s="45"/>
    </row>
    <row r="175" spans="1:4" s="43" customFormat="1" ht="12.75" customHeight="1" hidden="1">
      <c r="A175" s="98"/>
      <c r="B175" s="47" t="s">
        <v>764</v>
      </c>
      <c r="C175" s="57" t="s">
        <v>394</v>
      </c>
      <c r="D175" s="45"/>
    </row>
    <row r="176" spans="1:4" s="43" customFormat="1" ht="12.75" customHeight="1" hidden="1">
      <c r="A176" s="98"/>
      <c r="B176" s="47" t="s">
        <v>764</v>
      </c>
      <c r="C176" s="57" t="s">
        <v>709</v>
      </c>
      <c r="D176" s="45"/>
    </row>
    <row r="177" spans="1:4" s="43" customFormat="1" ht="12.75" customHeight="1" hidden="1">
      <c r="A177" s="98"/>
      <c r="B177" s="47" t="s">
        <v>764</v>
      </c>
      <c r="C177" s="57" t="s">
        <v>710</v>
      </c>
      <c r="D177" s="45"/>
    </row>
    <row r="178" spans="1:4" s="43" customFormat="1" ht="12.75" customHeight="1" hidden="1">
      <c r="A178" s="98"/>
      <c r="B178" s="47" t="s">
        <v>764</v>
      </c>
      <c r="C178" s="57" t="s">
        <v>395</v>
      </c>
      <c r="D178" s="45"/>
    </row>
    <row r="179" spans="1:4" s="43" customFormat="1" ht="12.75" customHeight="1" hidden="1">
      <c r="A179" s="98"/>
      <c r="B179" s="47" t="s">
        <v>764</v>
      </c>
      <c r="C179" s="57" t="s">
        <v>304</v>
      </c>
      <c r="D179" s="45"/>
    </row>
    <row r="180" spans="1:4" s="43" customFormat="1" ht="12.75" customHeight="1" hidden="1">
      <c r="A180" s="98"/>
      <c r="B180" s="47" t="s">
        <v>1266</v>
      </c>
      <c r="C180" s="57" t="s">
        <v>396</v>
      </c>
      <c r="D180" s="45"/>
    </row>
    <row r="181" spans="1:4" s="43" customFormat="1" ht="12.75" customHeight="1" hidden="1">
      <c r="A181" s="98"/>
      <c r="B181" s="47" t="s">
        <v>1266</v>
      </c>
      <c r="C181" s="57" t="s">
        <v>397</v>
      </c>
      <c r="D181" s="45"/>
    </row>
    <row r="182" spans="1:4" s="43" customFormat="1" ht="12.75" customHeight="1" hidden="1">
      <c r="A182" s="98"/>
      <c r="B182" s="47" t="s">
        <v>1266</v>
      </c>
      <c r="C182" s="57" t="s">
        <v>711</v>
      </c>
      <c r="D182" s="45"/>
    </row>
    <row r="183" spans="1:4" s="43" customFormat="1" ht="12.75" customHeight="1" hidden="1">
      <c r="A183" s="98"/>
      <c r="B183" s="47" t="s">
        <v>1266</v>
      </c>
      <c r="C183" s="57" t="s">
        <v>398</v>
      </c>
      <c r="D183" s="45"/>
    </row>
    <row r="184" spans="1:4" s="43" customFormat="1" ht="12.75" customHeight="1" hidden="1">
      <c r="A184" s="98"/>
      <c r="B184" s="47" t="s">
        <v>1266</v>
      </c>
      <c r="C184" s="57" t="s">
        <v>712</v>
      </c>
      <c r="D184" s="45"/>
    </row>
    <row r="185" spans="1:4" s="43" customFormat="1" ht="12.75" customHeight="1" hidden="1">
      <c r="A185" s="98"/>
      <c r="B185" s="47" t="s">
        <v>1266</v>
      </c>
      <c r="C185" s="57" t="s">
        <v>713</v>
      </c>
      <c r="D185" s="45"/>
    </row>
    <row r="186" spans="1:4" s="43" customFormat="1" ht="12.75" customHeight="1" hidden="1">
      <c r="A186" s="98"/>
      <c r="B186" s="47" t="s">
        <v>1266</v>
      </c>
      <c r="C186" s="57" t="s">
        <v>714</v>
      </c>
      <c r="D186" s="45"/>
    </row>
    <row r="187" spans="1:4" s="43" customFormat="1" ht="12.75" customHeight="1" hidden="1">
      <c r="A187" s="98"/>
      <c r="B187" s="47" t="s">
        <v>1266</v>
      </c>
      <c r="C187" s="57" t="s">
        <v>715</v>
      </c>
      <c r="D187" s="45"/>
    </row>
    <row r="188" spans="1:4" s="43" customFormat="1" ht="12.75" customHeight="1" hidden="1">
      <c r="A188" s="98"/>
      <c r="B188" s="47" t="s">
        <v>1266</v>
      </c>
      <c r="C188" s="57" t="s">
        <v>716</v>
      </c>
      <c r="D188" s="45"/>
    </row>
    <row r="189" spans="1:4" s="43" customFormat="1" ht="12.75" customHeight="1" hidden="1">
      <c r="A189" s="98"/>
      <c r="B189" s="47" t="s">
        <v>1266</v>
      </c>
      <c r="C189" s="57" t="s">
        <v>422</v>
      </c>
      <c r="D189" s="45"/>
    </row>
    <row r="190" spans="1:4" s="43" customFormat="1" ht="12.75" customHeight="1" hidden="1">
      <c r="A190" s="98"/>
      <c r="B190" s="47" t="s">
        <v>1266</v>
      </c>
      <c r="C190" s="57" t="s">
        <v>423</v>
      </c>
      <c r="D190" s="45"/>
    </row>
    <row r="191" spans="1:4" s="43" customFormat="1" ht="12.75" customHeight="1" hidden="1">
      <c r="A191" s="98"/>
      <c r="B191" s="47" t="s">
        <v>1266</v>
      </c>
      <c r="C191" s="57" t="s">
        <v>424</v>
      </c>
      <c r="D191" s="45"/>
    </row>
    <row r="192" spans="1:4" s="43" customFormat="1" ht="12.75" customHeight="1" hidden="1">
      <c r="A192" s="98"/>
      <c r="B192" s="47" t="s">
        <v>1267</v>
      </c>
      <c r="C192" s="57" t="s">
        <v>399</v>
      </c>
      <c r="D192" s="45"/>
    </row>
    <row r="193" spans="1:4" s="43" customFormat="1" ht="12.75" customHeight="1" hidden="1">
      <c r="A193" s="98"/>
      <c r="B193" s="47" t="s">
        <v>1267</v>
      </c>
      <c r="C193" s="57" t="s">
        <v>400</v>
      </c>
      <c r="D193" s="45"/>
    </row>
    <row r="194" spans="1:4" s="43" customFormat="1" ht="12.75" customHeight="1" hidden="1">
      <c r="A194" s="98"/>
      <c r="B194" s="47" t="s">
        <v>1267</v>
      </c>
      <c r="C194" s="57" t="s">
        <v>401</v>
      </c>
      <c r="D194" s="45"/>
    </row>
    <row r="195" spans="1:4" s="43" customFormat="1" ht="12.75" customHeight="1" hidden="1">
      <c r="A195" s="98"/>
      <c r="B195" s="47" t="s">
        <v>1267</v>
      </c>
      <c r="C195" s="57" t="s">
        <v>402</v>
      </c>
      <c r="D195" s="45"/>
    </row>
    <row r="196" spans="1:4" s="43" customFormat="1" ht="12.75" customHeight="1" hidden="1">
      <c r="A196" s="98"/>
      <c r="B196" s="47" t="s">
        <v>1267</v>
      </c>
      <c r="C196" s="57" t="s">
        <v>403</v>
      </c>
      <c r="D196" s="45"/>
    </row>
    <row r="197" spans="1:4" s="43" customFormat="1" ht="12.75" customHeight="1" hidden="1">
      <c r="A197" s="98"/>
      <c r="B197" s="47" t="s">
        <v>1267</v>
      </c>
      <c r="C197" s="57" t="s">
        <v>1764</v>
      </c>
      <c r="D197" s="45"/>
    </row>
    <row r="198" spans="1:4" s="43" customFormat="1" ht="12.75" customHeight="1" hidden="1">
      <c r="A198" s="98"/>
      <c r="B198" s="47" t="s">
        <v>1267</v>
      </c>
      <c r="C198" s="57" t="s">
        <v>1765</v>
      </c>
      <c r="D198" s="45"/>
    </row>
    <row r="199" spans="1:4" s="43" customFormat="1" ht="12.75" customHeight="1" hidden="1">
      <c r="A199" s="98"/>
      <c r="B199" s="47" t="s">
        <v>1268</v>
      </c>
      <c r="C199" s="57" t="s">
        <v>404</v>
      </c>
      <c r="D199" s="45"/>
    </row>
    <row r="200" spans="1:4" s="43" customFormat="1" ht="12.75" customHeight="1" hidden="1">
      <c r="A200" s="98"/>
      <c r="B200" s="47" t="s">
        <v>1268</v>
      </c>
      <c r="C200" s="57" t="s">
        <v>405</v>
      </c>
      <c r="D200" s="45"/>
    </row>
    <row r="201" spans="1:4" s="43" customFormat="1" ht="12.75" customHeight="1" hidden="1">
      <c r="A201" s="98"/>
      <c r="B201" s="47" t="s">
        <v>1268</v>
      </c>
      <c r="C201" s="57" t="s">
        <v>406</v>
      </c>
      <c r="D201" s="45"/>
    </row>
    <row r="202" spans="1:4" s="43" customFormat="1" ht="12.75" customHeight="1" hidden="1">
      <c r="A202" s="98"/>
      <c r="B202" s="47" t="s">
        <v>1268</v>
      </c>
      <c r="C202" s="57" t="s">
        <v>407</v>
      </c>
      <c r="D202" s="45"/>
    </row>
    <row r="203" spans="1:4" s="43" customFormat="1" ht="12.75" customHeight="1" hidden="1">
      <c r="A203" s="98"/>
      <c r="B203" s="47" t="s">
        <v>1268</v>
      </c>
      <c r="C203" s="57" t="s">
        <v>717</v>
      </c>
      <c r="D203" s="45"/>
    </row>
    <row r="204" spans="1:4" s="43" customFormat="1" ht="12.75" customHeight="1" hidden="1">
      <c r="A204" s="98"/>
      <c r="B204" s="47" t="s">
        <v>1268</v>
      </c>
      <c r="C204" s="57" t="s">
        <v>718</v>
      </c>
      <c r="D204" s="45"/>
    </row>
    <row r="205" spans="1:4" s="43" customFormat="1" ht="12.75" customHeight="1" hidden="1">
      <c r="A205" s="98"/>
      <c r="B205" s="47" t="s">
        <v>1269</v>
      </c>
      <c r="C205" s="57" t="s">
        <v>408</v>
      </c>
      <c r="D205" s="45"/>
    </row>
    <row r="206" spans="1:4" s="43" customFormat="1" ht="12.75" customHeight="1" hidden="1">
      <c r="A206" s="98"/>
      <c r="B206" s="47" t="s">
        <v>1269</v>
      </c>
      <c r="C206" s="57" t="s">
        <v>409</v>
      </c>
      <c r="D206" s="45"/>
    </row>
    <row r="207" spans="1:4" s="43" customFormat="1" ht="12.75" customHeight="1" hidden="1">
      <c r="A207" s="98"/>
      <c r="B207" s="47" t="s">
        <v>1269</v>
      </c>
      <c r="C207" s="57" t="s">
        <v>719</v>
      </c>
      <c r="D207" s="45"/>
    </row>
    <row r="208" spans="1:4" s="43" customFormat="1" ht="12.75" customHeight="1" hidden="1">
      <c r="A208" s="98"/>
      <c r="B208" s="47" t="s">
        <v>1269</v>
      </c>
      <c r="C208" s="51" t="s">
        <v>720</v>
      </c>
      <c r="D208" s="45"/>
    </row>
    <row r="209" spans="1:4" s="43" customFormat="1" ht="12.75" customHeight="1" hidden="1">
      <c r="A209" s="98"/>
      <c r="B209" s="47" t="s">
        <v>1270</v>
      </c>
      <c r="C209" s="57" t="s">
        <v>410</v>
      </c>
      <c r="D209" s="45"/>
    </row>
    <row r="210" spans="1:4" s="43" customFormat="1" ht="12.75" customHeight="1" hidden="1">
      <c r="A210" s="98"/>
      <c r="B210" s="47" t="s">
        <v>1270</v>
      </c>
      <c r="C210" s="57" t="s">
        <v>411</v>
      </c>
      <c r="D210" s="45"/>
    </row>
    <row r="211" spans="1:4" s="43" customFormat="1" ht="12.75" customHeight="1" hidden="1">
      <c r="A211" s="98"/>
      <c r="B211" s="47" t="s">
        <v>1270</v>
      </c>
      <c r="C211" s="57" t="s">
        <v>721</v>
      </c>
      <c r="D211" s="45"/>
    </row>
    <row r="212" spans="1:4" s="43" customFormat="1" ht="12.75" customHeight="1" hidden="1">
      <c r="A212" s="98"/>
      <c r="B212" s="47" t="s">
        <v>1270</v>
      </c>
      <c r="C212" s="57" t="s">
        <v>1006</v>
      </c>
      <c r="D212" s="45"/>
    </row>
    <row r="213" spans="1:4" s="43" customFormat="1" ht="12.75" customHeight="1" hidden="1">
      <c r="A213" s="98"/>
      <c r="B213" s="47" t="s">
        <v>1270</v>
      </c>
      <c r="C213" s="57" t="s">
        <v>412</v>
      </c>
      <c r="D213" s="45"/>
    </row>
    <row r="214" spans="1:4" s="43" customFormat="1" ht="12.75" customHeight="1" hidden="1">
      <c r="A214" s="98"/>
      <c r="B214" s="47" t="s">
        <v>1270</v>
      </c>
      <c r="C214" s="57" t="s">
        <v>577</v>
      </c>
      <c r="D214" s="45"/>
    </row>
    <row r="215" spans="1:4" s="43" customFormat="1" ht="12.75" customHeight="1" hidden="1">
      <c r="A215" s="98"/>
      <c r="B215" s="47" t="s">
        <v>1270</v>
      </c>
      <c r="C215" s="57" t="s">
        <v>578</v>
      </c>
      <c r="D215" s="45"/>
    </row>
    <row r="216" spans="1:4" s="43" customFormat="1" ht="12.75" customHeight="1" hidden="1">
      <c r="A216" s="98"/>
      <c r="B216" s="47" t="s">
        <v>1270</v>
      </c>
      <c r="C216" s="57" t="s">
        <v>101</v>
      </c>
      <c r="D216" s="45"/>
    </row>
    <row r="217" spans="1:4" s="43" customFormat="1" ht="12.75" customHeight="1" hidden="1">
      <c r="A217" s="98"/>
      <c r="B217" s="47" t="s">
        <v>1270</v>
      </c>
      <c r="C217" s="57" t="s">
        <v>102</v>
      </c>
      <c r="D217" s="45"/>
    </row>
    <row r="218" spans="1:4" s="43" customFormat="1" ht="12.75" customHeight="1" hidden="1">
      <c r="A218" s="98"/>
      <c r="B218" s="47" t="s">
        <v>1270</v>
      </c>
      <c r="C218" s="57" t="s">
        <v>103</v>
      </c>
      <c r="D218" s="45"/>
    </row>
    <row r="219" spans="1:4" s="43" customFormat="1" ht="12.75" customHeight="1" hidden="1">
      <c r="A219" s="98"/>
      <c r="B219" s="47" t="s">
        <v>1270</v>
      </c>
      <c r="C219" s="57" t="s">
        <v>1766</v>
      </c>
      <c r="D219" s="45"/>
    </row>
    <row r="220" spans="1:4" s="43" customFormat="1" ht="12.75" customHeight="1" hidden="1">
      <c r="A220" s="98"/>
      <c r="B220" s="47" t="s">
        <v>1271</v>
      </c>
      <c r="C220" s="57" t="s">
        <v>413</v>
      </c>
      <c r="D220" s="45"/>
    </row>
    <row r="221" spans="1:4" s="43" customFormat="1" ht="12.75" customHeight="1" hidden="1">
      <c r="A221" s="98"/>
      <c r="B221" s="47" t="s">
        <v>1271</v>
      </c>
      <c r="C221" s="57" t="s">
        <v>722</v>
      </c>
      <c r="D221" s="45"/>
    </row>
    <row r="222" spans="1:4" s="43" customFormat="1" ht="12.75" customHeight="1" hidden="1">
      <c r="A222" s="98"/>
      <c r="B222" s="47" t="s">
        <v>739</v>
      </c>
      <c r="C222" s="57" t="s">
        <v>414</v>
      </c>
      <c r="D222" s="45"/>
    </row>
    <row r="223" spans="1:4" s="43" customFormat="1" ht="12.75" customHeight="1" hidden="1">
      <c r="A223" s="98"/>
      <c r="B223" s="47" t="s">
        <v>1271</v>
      </c>
      <c r="C223" s="57" t="s">
        <v>239</v>
      </c>
      <c r="D223" s="45"/>
    </row>
    <row r="224" spans="1:4" s="43" customFormat="1" ht="12.75" customHeight="1" hidden="1">
      <c r="A224" s="98"/>
      <c r="B224" s="47" t="s">
        <v>1271</v>
      </c>
      <c r="C224" s="57" t="s">
        <v>1238</v>
      </c>
      <c r="D224" s="45"/>
    </row>
    <row r="225" spans="1:4" s="43" customFormat="1" ht="12.75" customHeight="1" hidden="1">
      <c r="A225" s="98"/>
      <c r="B225" s="47" t="s">
        <v>1271</v>
      </c>
      <c r="C225" s="57" t="s">
        <v>240</v>
      </c>
      <c r="D225" s="45"/>
    </row>
    <row r="226" spans="1:4" s="43" customFormat="1" ht="12.75" customHeight="1" hidden="1">
      <c r="A226" s="98"/>
      <c r="B226" s="47" t="s">
        <v>739</v>
      </c>
      <c r="C226" s="57" t="s">
        <v>241</v>
      </c>
      <c r="D226" s="45"/>
    </row>
    <row r="227" spans="1:4" s="43" customFormat="1" ht="12.75" customHeight="1" hidden="1">
      <c r="A227" s="98"/>
      <c r="B227" s="47" t="s">
        <v>1271</v>
      </c>
      <c r="C227" s="57" t="s">
        <v>242</v>
      </c>
      <c r="D227" s="45"/>
    </row>
    <row r="228" spans="1:4" s="43" customFormat="1" ht="12.75" customHeight="1" hidden="1">
      <c r="A228" s="98"/>
      <c r="B228" s="47" t="s">
        <v>1271</v>
      </c>
      <c r="C228" s="57" t="s">
        <v>723</v>
      </c>
      <c r="D228" s="45"/>
    </row>
    <row r="229" spans="1:4" s="43" customFormat="1" ht="12.75" customHeight="1" hidden="1">
      <c r="A229" s="98"/>
      <c r="B229" s="47" t="s">
        <v>739</v>
      </c>
      <c r="C229" s="57" t="s">
        <v>740</v>
      </c>
      <c r="D229" s="45"/>
    </row>
    <row r="230" spans="1:4" s="43" customFormat="1" ht="12.75" customHeight="1" hidden="1">
      <c r="A230" s="98"/>
      <c r="B230" s="47" t="s">
        <v>739</v>
      </c>
      <c r="C230" s="57" t="s">
        <v>425</v>
      </c>
      <c r="D230" s="45"/>
    </row>
    <row r="231" spans="1:4" s="43" customFormat="1" ht="12.75" customHeight="1" hidden="1">
      <c r="A231" s="98"/>
      <c r="B231" s="99" t="s">
        <v>1271</v>
      </c>
      <c r="C231" s="57" t="s">
        <v>104</v>
      </c>
      <c r="D231" s="45"/>
    </row>
    <row r="232" spans="1:4" s="43" customFormat="1" ht="12.75" customHeight="1" hidden="1">
      <c r="A232" s="98"/>
      <c r="B232" s="99" t="s">
        <v>1271</v>
      </c>
      <c r="C232" s="57" t="s">
        <v>105</v>
      </c>
      <c r="D232" s="45"/>
    </row>
    <row r="233" spans="1:4" s="43" customFormat="1" ht="12.75" customHeight="1" hidden="1">
      <c r="A233" s="98"/>
      <c r="B233" s="99" t="s">
        <v>739</v>
      </c>
      <c r="C233" s="57" t="s">
        <v>201</v>
      </c>
      <c r="D233" s="45"/>
    </row>
    <row r="234" spans="1:4" s="43" customFormat="1" ht="12.75" customHeight="1" hidden="1">
      <c r="A234" s="100"/>
      <c r="B234" s="99" t="s">
        <v>1272</v>
      </c>
      <c r="C234" s="57" t="s">
        <v>243</v>
      </c>
      <c r="D234" s="45"/>
    </row>
    <row r="235" spans="1:4" s="43" customFormat="1" ht="12.75" customHeight="1" hidden="1">
      <c r="A235" s="98"/>
      <c r="B235" s="47" t="s">
        <v>1272</v>
      </c>
      <c r="C235" s="57" t="s">
        <v>244</v>
      </c>
      <c r="D235" s="45"/>
    </row>
    <row r="236" spans="1:4" s="43" customFormat="1" ht="12.75" customHeight="1" hidden="1">
      <c r="A236" s="98"/>
      <c r="B236" s="47" t="s">
        <v>1272</v>
      </c>
      <c r="C236" s="57" t="s">
        <v>724</v>
      </c>
      <c r="D236" s="45"/>
    </row>
    <row r="237" spans="1:4" s="43" customFormat="1" ht="12.75" customHeight="1" hidden="1">
      <c r="A237" s="98"/>
      <c r="B237" s="47" t="s">
        <v>1272</v>
      </c>
      <c r="C237" s="57" t="s">
        <v>245</v>
      </c>
      <c r="D237" s="45"/>
    </row>
    <row r="238" spans="1:4" s="43" customFormat="1" ht="12.75" customHeight="1" hidden="1">
      <c r="A238" s="98"/>
      <c r="B238" s="47" t="s">
        <v>1272</v>
      </c>
      <c r="C238" s="57" t="s">
        <v>246</v>
      </c>
      <c r="D238" s="45"/>
    </row>
    <row r="239" spans="1:4" s="43" customFormat="1" ht="12.75" customHeight="1" hidden="1">
      <c r="A239" s="98"/>
      <c r="B239" s="47" t="s">
        <v>1272</v>
      </c>
      <c r="C239" s="57" t="s">
        <v>247</v>
      </c>
      <c r="D239" s="45"/>
    </row>
    <row r="240" spans="1:4" s="43" customFormat="1" ht="12.75" customHeight="1" hidden="1">
      <c r="A240" s="98"/>
      <c r="B240" s="47" t="s">
        <v>1272</v>
      </c>
      <c r="C240" s="57" t="s">
        <v>248</v>
      </c>
      <c r="D240" s="45"/>
    </row>
    <row r="241" spans="1:4" s="43" customFormat="1" ht="12.75" customHeight="1" hidden="1">
      <c r="A241" s="98"/>
      <c r="B241" s="47" t="s">
        <v>1272</v>
      </c>
      <c r="C241" s="57" t="s">
        <v>249</v>
      </c>
      <c r="D241" s="45"/>
    </row>
    <row r="242" spans="1:4" s="43" customFormat="1" ht="12.75" customHeight="1" hidden="1">
      <c r="A242" s="98"/>
      <c r="B242" s="47" t="s">
        <v>1272</v>
      </c>
      <c r="C242" s="57" t="s">
        <v>426</v>
      </c>
      <c r="D242" s="45"/>
    </row>
    <row r="243" spans="1:4" s="43" customFormat="1" ht="12.75" customHeight="1" hidden="1">
      <c r="A243" s="98"/>
      <c r="B243" s="101" t="s">
        <v>1272</v>
      </c>
      <c r="C243" s="57" t="s">
        <v>106</v>
      </c>
      <c r="D243" s="45"/>
    </row>
    <row r="244" spans="1:4" s="43" customFormat="1" ht="12.75" customHeight="1" hidden="1">
      <c r="A244" s="98"/>
      <c r="B244" s="47" t="s">
        <v>1273</v>
      </c>
      <c r="C244" s="57" t="s">
        <v>250</v>
      </c>
      <c r="D244" s="45"/>
    </row>
    <row r="245" spans="1:4" s="43" customFormat="1" ht="12.75" customHeight="1" hidden="1">
      <c r="A245" s="98"/>
      <c r="B245" s="47" t="s">
        <v>1273</v>
      </c>
      <c r="C245" s="57" t="s">
        <v>251</v>
      </c>
      <c r="D245" s="45"/>
    </row>
    <row r="246" spans="1:4" s="43" customFormat="1" ht="12.75" customHeight="1" hidden="1">
      <c r="A246" s="98"/>
      <c r="B246" s="47" t="s">
        <v>1273</v>
      </c>
      <c r="C246" s="57" t="s">
        <v>252</v>
      </c>
      <c r="D246" s="45"/>
    </row>
    <row r="247" spans="1:4" s="43" customFormat="1" ht="12.75" customHeight="1" hidden="1">
      <c r="A247" s="98"/>
      <c r="B247" s="47" t="s">
        <v>1273</v>
      </c>
      <c r="C247" s="57" t="s">
        <v>253</v>
      </c>
      <c r="D247" s="45"/>
    </row>
    <row r="248" spans="1:4" s="43" customFormat="1" ht="12.75" customHeight="1" hidden="1">
      <c r="A248" s="98"/>
      <c r="B248" s="47" t="s">
        <v>1273</v>
      </c>
      <c r="C248" s="57" t="s">
        <v>254</v>
      </c>
      <c r="D248" s="45"/>
    </row>
    <row r="249" spans="1:4" s="43" customFormat="1" ht="12.75" customHeight="1" hidden="1">
      <c r="A249" s="98"/>
      <c r="B249" s="47" t="s">
        <v>1273</v>
      </c>
      <c r="C249" s="57" t="s">
        <v>255</v>
      </c>
      <c r="D249" s="45"/>
    </row>
    <row r="250" spans="1:4" s="43" customFormat="1" ht="12.75" customHeight="1" hidden="1">
      <c r="A250" s="98"/>
      <c r="B250" s="47" t="s">
        <v>1273</v>
      </c>
      <c r="C250" s="57" t="s">
        <v>256</v>
      </c>
      <c r="D250" s="45"/>
    </row>
    <row r="251" spans="1:4" s="43" customFormat="1" ht="12.75" customHeight="1" hidden="1">
      <c r="A251" s="98"/>
      <c r="B251" s="47" t="s">
        <v>1273</v>
      </c>
      <c r="C251" s="57" t="s">
        <v>257</v>
      </c>
      <c r="D251" s="45"/>
    </row>
    <row r="252" spans="1:4" s="43" customFormat="1" ht="12.75" customHeight="1" hidden="1">
      <c r="A252" s="98"/>
      <c r="B252" s="47" t="s">
        <v>1273</v>
      </c>
      <c r="C252" s="57" t="s">
        <v>258</v>
      </c>
      <c r="D252" s="45"/>
    </row>
    <row r="253" spans="1:4" s="43" customFormat="1" ht="12.75" customHeight="1" hidden="1">
      <c r="A253" s="98"/>
      <c r="B253" s="47" t="s">
        <v>1273</v>
      </c>
      <c r="C253" s="57" t="s">
        <v>259</v>
      </c>
      <c r="D253" s="45"/>
    </row>
    <row r="254" spans="1:4" s="43" customFormat="1" ht="12.75" customHeight="1" hidden="1">
      <c r="A254" s="98"/>
      <c r="B254" s="47" t="s">
        <v>1273</v>
      </c>
      <c r="C254" s="57" t="s">
        <v>586</v>
      </c>
      <c r="D254" s="45"/>
    </row>
    <row r="255" spans="1:4" s="43" customFormat="1" ht="12.75" customHeight="1" hidden="1">
      <c r="A255" s="98"/>
      <c r="B255" s="47" t="s">
        <v>1273</v>
      </c>
      <c r="C255" s="57" t="s">
        <v>587</v>
      </c>
      <c r="D255" s="45"/>
    </row>
    <row r="256" spans="1:4" s="43" customFormat="1" ht="12.75" customHeight="1" hidden="1">
      <c r="A256" s="98"/>
      <c r="B256" s="47" t="s">
        <v>1273</v>
      </c>
      <c r="C256" s="57" t="s">
        <v>588</v>
      </c>
      <c r="D256" s="45"/>
    </row>
    <row r="257" spans="1:4" s="43" customFormat="1" ht="12.75" customHeight="1" hidden="1">
      <c r="A257" s="98"/>
      <c r="B257" s="47" t="s">
        <v>1273</v>
      </c>
      <c r="C257" s="57" t="s">
        <v>589</v>
      </c>
      <c r="D257" s="45"/>
    </row>
    <row r="258" spans="1:4" s="43" customFormat="1" ht="12.75" customHeight="1" hidden="1">
      <c r="A258" s="98"/>
      <c r="B258" s="47" t="s">
        <v>1273</v>
      </c>
      <c r="C258" s="57" t="s">
        <v>590</v>
      </c>
      <c r="D258" s="45"/>
    </row>
    <row r="259" spans="1:4" s="43" customFormat="1" ht="12.75" customHeight="1" hidden="1">
      <c r="A259" s="98"/>
      <c r="B259" s="47" t="s">
        <v>1273</v>
      </c>
      <c r="C259" s="57" t="s">
        <v>591</v>
      </c>
      <c r="D259" s="45"/>
    </row>
    <row r="260" spans="1:4" s="43" customFormat="1" ht="12.75" customHeight="1" hidden="1">
      <c r="A260" s="98"/>
      <c r="B260" s="47" t="s">
        <v>1273</v>
      </c>
      <c r="C260" s="57" t="s">
        <v>592</v>
      </c>
      <c r="D260" s="45"/>
    </row>
    <row r="261" spans="1:4" s="43" customFormat="1" ht="12.75" customHeight="1" hidden="1">
      <c r="A261" s="98"/>
      <c r="B261" s="47" t="s">
        <v>1273</v>
      </c>
      <c r="C261" s="57" t="s">
        <v>593</v>
      </c>
      <c r="D261" s="45"/>
    </row>
    <row r="262" spans="1:4" s="43" customFormat="1" ht="12.75" customHeight="1" hidden="1">
      <c r="A262" s="98"/>
      <c r="B262" s="47" t="s">
        <v>1273</v>
      </c>
      <c r="C262" s="57" t="s">
        <v>594</v>
      </c>
      <c r="D262" s="45"/>
    </row>
    <row r="263" spans="1:4" s="43" customFormat="1" ht="12.75" customHeight="1" hidden="1">
      <c r="A263" s="98"/>
      <c r="B263" s="47" t="s">
        <v>1273</v>
      </c>
      <c r="C263" s="57" t="s">
        <v>725</v>
      </c>
      <c r="D263" s="45"/>
    </row>
    <row r="264" spans="1:4" s="43" customFormat="1" ht="12.75" customHeight="1" hidden="1">
      <c r="A264" s="98"/>
      <c r="B264" s="47" t="s">
        <v>1273</v>
      </c>
      <c r="C264" s="57" t="s">
        <v>595</v>
      </c>
      <c r="D264" s="45"/>
    </row>
    <row r="265" spans="1:4" s="43" customFormat="1" ht="12.75" customHeight="1" hidden="1">
      <c r="A265" s="98"/>
      <c r="B265" s="47" t="s">
        <v>1273</v>
      </c>
      <c r="C265" s="57" t="s">
        <v>427</v>
      </c>
      <c r="D265" s="45"/>
    </row>
    <row r="266" spans="1:4" s="43" customFormat="1" ht="12.75" customHeight="1" hidden="1">
      <c r="A266" s="98"/>
      <c r="B266" s="47" t="s">
        <v>1273</v>
      </c>
      <c r="C266" s="57" t="s">
        <v>107</v>
      </c>
      <c r="D266" s="45"/>
    </row>
    <row r="267" spans="1:4" s="43" customFormat="1" ht="12.75" customHeight="1" hidden="1">
      <c r="A267" s="98"/>
      <c r="B267" s="47" t="s">
        <v>1273</v>
      </c>
      <c r="C267" s="57" t="s">
        <v>108</v>
      </c>
      <c r="D267" s="45"/>
    </row>
    <row r="268" spans="1:4" s="43" customFormat="1" ht="12.75" customHeight="1" hidden="1">
      <c r="A268" s="98"/>
      <c r="B268" s="47" t="s">
        <v>1274</v>
      </c>
      <c r="C268" s="57" t="s">
        <v>260</v>
      </c>
      <c r="D268" s="45"/>
    </row>
    <row r="269" spans="1:4" s="43" customFormat="1" ht="12.75" customHeight="1" hidden="1">
      <c r="A269" s="98"/>
      <c r="B269" s="47" t="s">
        <v>1274</v>
      </c>
      <c r="C269" s="57" t="s">
        <v>261</v>
      </c>
      <c r="D269" s="45"/>
    </row>
    <row r="270" spans="1:4" s="43" customFormat="1" ht="12.75" customHeight="1" hidden="1">
      <c r="A270" s="98"/>
      <c r="B270" s="47" t="s">
        <v>1274</v>
      </c>
      <c r="C270" s="57" t="s">
        <v>726</v>
      </c>
      <c r="D270" s="45"/>
    </row>
    <row r="271" spans="1:4" s="43" customFormat="1" ht="12.75" customHeight="1" hidden="1">
      <c r="A271" s="98"/>
      <c r="B271" s="47" t="s">
        <v>1274</v>
      </c>
      <c r="C271" s="57" t="s">
        <v>727</v>
      </c>
      <c r="D271" s="45"/>
    </row>
    <row r="272" spans="1:4" s="43" customFormat="1" ht="12.75" customHeight="1" hidden="1">
      <c r="A272" s="98"/>
      <c r="B272" s="47" t="s">
        <v>1274</v>
      </c>
      <c r="C272" s="57" t="s">
        <v>549</v>
      </c>
      <c r="D272" s="45"/>
    </row>
    <row r="273" spans="1:4" s="43" customFormat="1" ht="12.75" customHeight="1" hidden="1">
      <c r="A273" s="98"/>
      <c r="B273" s="47" t="s">
        <v>1274</v>
      </c>
      <c r="C273" s="57" t="s">
        <v>741</v>
      </c>
      <c r="D273" s="45"/>
    </row>
    <row r="274" spans="1:4" s="43" customFormat="1" ht="12.75" customHeight="1" hidden="1">
      <c r="A274" s="98"/>
      <c r="B274" s="47" t="s">
        <v>1275</v>
      </c>
      <c r="C274" s="57" t="s">
        <v>262</v>
      </c>
      <c r="D274" s="45"/>
    </row>
    <row r="275" spans="1:4" s="43" customFormat="1" ht="12.75" customHeight="1" hidden="1">
      <c r="A275" s="98"/>
      <c r="B275" s="47" t="s">
        <v>1275</v>
      </c>
      <c r="C275" s="57" t="s">
        <v>728</v>
      </c>
      <c r="D275" s="45"/>
    </row>
    <row r="276" spans="1:4" s="43" customFormat="1" ht="12.75" customHeight="1" hidden="1">
      <c r="A276" s="98"/>
      <c r="B276" s="47" t="s">
        <v>1275</v>
      </c>
      <c r="C276" s="57" t="s">
        <v>729</v>
      </c>
      <c r="D276" s="45"/>
    </row>
    <row r="277" spans="1:4" s="43" customFormat="1" ht="12.75" customHeight="1" hidden="1">
      <c r="A277" s="98"/>
      <c r="B277" s="47" t="s">
        <v>1275</v>
      </c>
      <c r="C277" s="57" t="s">
        <v>1516</v>
      </c>
      <c r="D277" s="45"/>
    </row>
    <row r="278" spans="1:4" s="43" customFormat="1" ht="12.75" customHeight="1" hidden="1">
      <c r="A278" s="98"/>
      <c r="B278" s="47" t="s">
        <v>1275</v>
      </c>
      <c r="C278" s="57" t="s">
        <v>1517</v>
      </c>
      <c r="D278" s="45"/>
    </row>
    <row r="279" spans="1:4" s="43" customFormat="1" ht="12.75" customHeight="1" hidden="1">
      <c r="A279" s="98"/>
      <c r="B279" s="47" t="s">
        <v>1275</v>
      </c>
      <c r="C279" s="57" t="s">
        <v>550</v>
      </c>
      <c r="D279" s="45"/>
    </row>
    <row r="280" spans="1:4" s="43" customFormat="1" ht="12.75" customHeight="1" hidden="1">
      <c r="A280" s="98"/>
      <c r="B280" s="47" t="s">
        <v>1275</v>
      </c>
      <c r="C280" s="57" t="s">
        <v>551</v>
      </c>
      <c r="D280" s="45"/>
    </row>
    <row r="281" spans="1:4" s="43" customFormat="1" ht="12.75" customHeight="1" hidden="1">
      <c r="A281" s="98"/>
      <c r="B281" s="47" t="s">
        <v>192</v>
      </c>
      <c r="C281" s="57" t="s">
        <v>1518</v>
      </c>
      <c r="D281" s="45"/>
    </row>
    <row r="282" spans="1:4" s="43" customFormat="1" ht="12.75" customHeight="1" hidden="1">
      <c r="A282" s="98"/>
      <c r="B282" s="47" t="s">
        <v>192</v>
      </c>
      <c r="C282" s="57" t="s">
        <v>730</v>
      </c>
      <c r="D282" s="45"/>
    </row>
    <row r="283" spans="1:4" s="43" customFormat="1" ht="12.75" customHeight="1" hidden="1">
      <c r="A283" s="98"/>
      <c r="B283" s="47" t="s">
        <v>192</v>
      </c>
      <c r="C283" s="57" t="s">
        <v>731</v>
      </c>
      <c r="D283" s="45"/>
    </row>
    <row r="284" spans="1:4" s="43" customFormat="1" ht="12.75" customHeight="1" hidden="1">
      <c r="A284" s="98"/>
      <c r="B284" s="47" t="s">
        <v>192</v>
      </c>
      <c r="C284" s="57" t="s">
        <v>1519</v>
      </c>
      <c r="D284" s="45"/>
    </row>
    <row r="285" spans="1:4" s="43" customFormat="1" ht="12.75" customHeight="1" hidden="1">
      <c r="A285" s="98"/>
      <c r="B285" s="47" t="s">
        <v>192</v>
      </c>
      <c r="C285" s="57" t="s">
        <v>1520</v>
      </c>
      <c r="D285" s="45"/>
    </row>
    <row r="286" spans="1:4" s="43" customFormat="1" ht="12.75" customHeight="1" hidden="1">
      <c r="A286" s="98"/>
      <c r="B286" s="47" t="s">
        <v>192</v>
      </c>
      <c r="C286" s="57" t="s">
        <v>1521</v>
      </c>
      <c r="D286" s="45"/>
    </row>
    <row r="287" spans="1:4" s="43" customFormat="1" ht="12.75" customHeight="1" hidden="1">
      <c r="A287" s="98"/>
      <c r="B287" s="47" t="s">
        <v>192</v>
      </c>
      <c r="C287" s="57" t="s">
        <v>1522</v>
      </c>
      <c r="D287" s="45"/>
    </row>
    <row r="288" spans="1:4" s="43" customFormat="1" ht="12.75" customHeight="1" hidden="1">
      <c r="A288" s="98"/>
      <c r="B288" s="47" t="s">
        <v>192</v>
      </c>
      <c r="C288" s="57" t="s">
        <v>1523</v>
      </c>
      <c r="D288" s="45"/>
    </row>
    <row r="289" spans="1:4" s="43" customFormat="1" ht="12.75" customHeight="1" hidden="1">
      <c r="A289" s="98"/>
      <c r="B289" s="47" t="s">
        <v>192</v>
      </c>
      <c r="C289" s="57" t="s">
        <v>1524</v>
      </c>
      <c r="D289" s="45"/>
    </row>
    <row r="290" spans="1:4" s="43" customFormat="1" ht="12.75" customHeight="1" hidden="1">
      <c r="A290" s="98"/>
      <c r="B290" s="47" t="s">
        <v>762</v>
      </c>
      <c r="C290" s="57" t="s">
        <v>1525</v>
      </c>
      <c r="D290" s="45"/>
    </row>
    <row r="291" spans="1:4" s="43" customFormat="1" ht="12.75" customHeight="1" hidden="1">
      <c r="A291" s="98"/>
      <c r="B291" s="47" t="s">
        <v>762</v>
      </c>
      <c r="C291" s="57" t="s">
        <v>1526</v>
      </c>
      <c r="D291" s="45"/>
    </row>
    <row r="292" spans="1:4" s="43" customFormat="1" ht="12.75" customHeight="1" hidden="1">
      <c r="A292" s="98"/>
      <c r="B292" s="47" t="s">
        <v>762</v>
      </c>
      <c r="C292" s="57" t="s">
        <v>1527</v>
      </c>
      <c r="D292" s="45"/>
    </row>
    <row r="293" spans="1:4" s="43" customFormat="1" ht="12.75" customHeight="1" hidden="1">
      <c r="A293" s="98"/>
      <c r="B293" s="47" t="s">
        <v>762</v>
      </c>
      <c r="C293" s="57" t="s">
        <v>732</v>
      </c>
      <c r="D293" s="45"/>
    </row>
    <row r="294" spans="1:4" s="43" customFormat="1" ht="12.75" customHeight="1" hidden="1">
      <c r="A294" s="98"/>
      <c r="B294" s="47" t="s">
        <v>762</v>
      </c>
      <c r="C294" s="57" t="s">
        <v>1528</v>
      </c>
      <c r="D294" s="45"/>
    </row>
    <row r="295" spans="1:4" s="43" customFormat="1" ht="12.75" customHeight="1" hidden="1">
      <c r="A295" s="98"/>
      <c r="B295" s="47" t="s">
        <v>762</v>
      </c>
      <c r="C295" s="57" t="s">
        <v>733</v>
      </c>
      <c r="D295" s="45"/>
    </row>
    <row r="296" spans="1:4" s="43" customFormat="1" ht="12.75" customHeight="1" hidden="1">
      <c r="A296" s="98"/>
      <c r="B296" s="47" t="s">
        <v>762</v>
      </c>
      <c r="C296" s="57" t="s">
        <v>734</v>
      </c>
      <c r="D296" s="45"/>
    </row>
    <row r="297" spans="1:4" s="43" customFormat="1" ht="12.75" customHeight="1" hidden="1">
      <c r="A297" s="98"/>
      <c r="B297" s="47" t="s">
        <v>762</v>
      </c>
      <c r="C297" s="57" t="s">
        <v>1529</v>
      </c>
      <c r="D297" s="45"/>
    </row>
    <row r="298" spans="1:4" s="43" customFormat="1" ht="12.75" customHeight="1" hidden="1">
      <c r="A298" s="98"/>
      <c r="B298" s="47" t="s">
        <v>762</v>
      </c>
      <c r="C298" s="57" t="s">
        <v>1530</v>
      </c>
      <c r="D298" s="45"/>
    </row>
    <row r="299" spans="1:4" s="43" customFormat="1" ht="12.75" customHeight="1" hidden="1">
      <c r="A299" s="98"/>
      <c r="B299" s="47" t="s">
        <v>762</v>
      </c>
      <c r="C299" s="57" t="s">
        <v>383</v>
      </c>
      <c r="D299" s="45"/>
    </row>
    <row r="300" spans="1:4" s="43" customFormat="1" ht="12.75" customHeight="1" hidden="1">
      <c r="A300" s="98"/>
      <c r="B300" s="47" t="s">
        <v>762</v>
      </c>
      <c r="C300" s="57" t="s">
        <v>384</v>
      </c>
      <c r="D300" s="45"/>
    </row>
    <row r="301" spans="1:4" s="43" customFormat="1" ht="12.75" customHeight="1" hidden="1">
      <c r="A301" s="98"/>
      <c r="B301" s="47" t="s">
        <v>762</v>
      </c>
      <c r="C301" s="57" t="s">
        <v>1155</v>
      </c>
      <c r="D301" s="45"/>
    </row>
    <row r="302" spans="1:4" s="43" customFormat="1" ht="12.75" customHeight="1" hidden="1">
      <c r="A302" s="98"/>
      <c r="B302" s="47" t="s">
        <v>762</v>
      </c>
      <c r="C302" s="57" t="s">
        <v>109</v>
      </c>
      <c r="D302" s="45"/>
    </row>
    <row r="303" spans="1:4" s="43" customFormat="1" ht="12.75" customHeight="1" hidden="1">
      <c r="A303" s="98"/>
      <c r="B303" s="47" t="s">
        <v>1276</v>
      </c>
      <c r="C303" s="57" t="s">
        <v>1156</v>
      </c>
      <c r="D303" s="45"/>
    </row>
    <row r="304" spans="1:4" s="43" customFormat="1" ht="12.75" customHeight="1" hidden="1">
      <c r="A304" s="98"/>
      <c r="B304" s="47" t="s">
        <v>1276</v>
      </c>
      <c r="C304" s="57" t="s">
        <v>1157</v>
      </c>
      <c r="D304" s="45"/>
    </row>
    <row r="305" spans="1:4" s="43" customFormat="1" ht="12.75" customHeight="1" hidden="1">
      <c r="A305" s="98"/>
      <c r="B305" s="47" t="s">
        <v>1276</v>
      </c>
      <c r="C305" s="57" t="s">
        <v>1158</v>
      </c>
      <c r="D305" s="45"/>
    </row>
    <row r="306" spans="1:4" s="43" customFormat="1" ht="12.75" customHeight="1" hidden="1">
      <c r="A306" s="98"/>
      <c r="B306" s="47" t="s">
        <v>1276</v>
      </c>
      <c r="C306" s="57" t="s">
        <v>1159</v>
      </c>
      <c r="D306" s="45"/>
    </row>
    <row r="307" spans="1:4" s="43" customFormat="1" ht="12.75" customHeight="1" hidden="1">
      <c r="A307" s="98"/>
      <c r="B307" s="47" t="s">
        <v>1276</v>
      </c>
      <c r="C307" s="57" t="s">
        <v>1160</v>
      </c>
      <c r="D307" s="45"/>
    </row>
    <row r="308" spans="1:4" s="43" customFormat="1" ht="12.75" customHeight="1" hidden="1">
      <c r="A308" s="98"/>
      <c r="B308" s="47" t="s">
        <v>1276</v>
      </c>
      <c r="C308" s="56" t="s">
        <v>1161</v>
      </c>
      <c r="D308" s="45"/>
    </row>
    <row r="309" spans="1:4" s="43" customFormat="1" ht="12.75" customHeight="1" hidden="1">
      <c r="A309" s="98"/>
      <c r="B309" s="47" t="s">
        <v>1276</v>
      </c>
      <c r="C309" s="56" t="s">
        <v>1162</v>
      </c>
      <c r="D309" s="45"/>
    </row>
    <row r="310" spans="1:4" s="43" customFormat="1" ht="12.75" customHeight="1" hidden="1">
      <c r="A310" s="98"/>
      <c r="B310" s="47" t="s">
        <v>1276</v>
      </c>
      <c r="C310" s="56" t="s">
        <v>1163</v>
      </c>
      <c r="D310" s="45"/>
    </row>
    <row r="311" spans="1:4" s="43" customFormat="1" ht="12.75" customHeight="1" hidden="1">
      <c r="A311" s="98"/>
      <c r="B311" s="47" t="s">
        <v>1276</v>
      </c>
      <c r="C311" s="56" t="s">
        <v>1164</v>
      </c>
      <c r="D311" s="45"/>
    </row>
    <row r="312" spans="1:4" s="43" customFormat="1" ht="12.75" customHeight="1" hidden="1">
      <c r="A312" s="98"/>
      <c r="B312" s="47" t="s">
        <v>1276</v>
      </c>
      <c r="C312" s="56" t="s">
        <v>1165</v>
      </c>
      <c r="D312" s="45"/>
    </row>
    <row r="313" spans="1:4" s="43" customFormat="1" ht="12.75" customHeight="1" hidden="1">
      <c r="A313" s="98"/>
      <c r="B313" s="47" t="s">
        <v>1276</v>
      </c>
      <c r="C313" s="56" t="s">
        <v>1166</v>
      </c>
      <c r="D313" s="45"/>
    </row>
    <row r="314" spans="1:4" s="43" customFormat="1" ht="12.75" customHeight="1" hidden="1">
      <c r="A314" s="98"/>
      <c r="B314" s="47" t="s">
        <v>1276</v>
      </c>
      <c r="C314" s="56" t="s">
        <v>1167</v>
      </c>
      <c r="D314" s="45"/>
    </row>
    <row r="315" spans="1:4" s="43" customFormat="1" ht="12.75" customHeight="1" hidden="1">
      <c r="A315" s="98"/>
      <c r="B315" s="47" t="s">
        <v>1276</v>
      </c>
      <c r="C315" s="56" t="s">
        <v>1168</v>
      </c>
      <c r="D315" s="45"/>
    </row>
    <row r="316" spans="1:4" s="43" customFormat="1" ht="12.75" customHeight="1" hidden="1">
      <c r="A316" s="98"/>
      <c r="B316" s="47" t="s">
        <v>1276</v>
      </c>
      <c r="C316" s="56" t="s">
        <v>1169</v>
      </c>
      <c r="D316" s="45"/>
    </row>
    <row r="317" spans="1:4" s="43" customFormat="1" ht="12.75" customHeight="1" hidden="1">
      <c r="A317" s="98"/>
      <c r="B317" s="47" t="s">
        <v>1276</v>
      </c>
      <c r="C317" s="56" t="s">
        <v>1170</v>
      </c>
      <c r="D317" s="45"/>
    </row>
    <row r="318" spans="1:4" s="43" customFormat="1" ht="12.75" customHeight="1" hidden="1">
      <c r="A318" s="98"/>
      <c r="B318" s="47" t="s">
        <v>1276</v>
      </c>
      <c r="C318" s="56" t="s">
        <v>1171</v>
      </c>
      <c r="D318" s="45"/>
    </row>
    <row r="319" spans="1:4" s="43" customFormat="1" ht="12.75" customHeight="1" hidden="1">
      <c r="A319" s="98"/>
      <c r="B319" s="47" t="s">
        <v>1276</v>
      </c>
      <c r="C319" s="56" t="s">
        <v>1172</v>
      </c>
      <c r="D319" s="45"/>
    </row>
    <row r="320" spans="1:4" s="43" customFormat="1" ht="12.75" customHeight="1" hidden="1">
      <c r="A320" s="98"/>
      <c r="B320" s="47" t="s">
        <v>1277</v>
      </c>
      <c r="C320" s="57" t="s">
        <v>1173</v>
      </c>
      <c r="D320" s="45"/>
    </row>
    <row r="321" spans="1:4" s="43" customFormat="1" ht="12.75" customHeight="1" hidden="1">
      <c r="A321" s="98"/>
      <c r="B321" s="47" t="s">
        <v>1277</v>
      </c>
      <c r="C321" s="57" t="s">
        <v>599</v>
      </c>
      <c r="D321" s="45"/>
    </row>
    <row r="322" spans="1:3" s="43" customFormat="1" ht="12.75" customHeight="1" hidden="1">
      <c r="A322" s="98"/>
      <c r="B322" s="47" t="s">
        <v>1277</v>
      </c>
      <c r="C322" s="57" t="s">
        <v>600</v>
      </c>
    </row>
    <row r="323" spans="1:3" s="43" customFormat="1" ht="12.75" customHeight="1" hidden="1">
      <c r="A323" s="98"/>
      <c r="B323" s="47" t="s">
        <v>1277</v>
      </c>
      <c r="C323" s="57" t="s">
        <v>263</v>
      </c>
    </row>
    <row r="324" spans="1:3" s="43" customFormat="1" ht="12.75" customHeight="1" hidden="1">
      <c r="A324" s="98"/>
      <c r="B324" s="47" t="s">
        <v>1278</v>
      </c>
      <c r="C324" s="57" t="s">
        <v>1394</v>
      </c>
    </row>
    <row r="325" spans="1:3" s="43" customFormat="1" ht="12.75" customHeight="1" hidden="1">
      <c r="A325" s="98"/>
      <c r="B325" s="47" t="s">
        <v>1278</v>
      </c>
      <c r="C325" s="57" t="s">
        <v>601</v>
      </c>
    </row>
    <row r="326" spans="1:3" s="43" customFormat="1" ht="12.75" customHeight="1" hidden="1">
      <c r="A326" s="98"/>
      <c r="B326" s="47" t="s">
        <v>763</v>
      </c>
      <c r="C326" s="57" t="s">
        <v>602</v>
      </c>
    </row>
    <row r="327" spans="1:6" ht="12.75" customHeight="1" hidden="1">
      <c r="A327" s="98"/>
      <c r="B327" s="47" t="s">
        <v>763</v>
      </c>
      <c r="C327" s="57" t="s">
        <v>603</v>
      </c>
      <c r="F327" s="43"/>
    </row>
    <row r="328" spans="1:6" ht="12.75" customHeight="1" hidden="1">
      <c r="A328" s="98"/>
      <c r="B328" s="47" t="s">
        <v>763</v>
      </c>
      <c r="C328" s="57" t="s">
        <v>604</v>
      </c>
      <c r="F328" s="43"/>
    </row>
    <row r="329" spans="1:6" ht="12.75" customHeight="1" hidden="1">
      <c r="A329" s="98"/>
      <c r="B329" s="47" t="s">
        <v>763</v>
      </c>
      <c r="C329" s="57" t="s">
        <v>605</v>
      </c>
      <c r="F329" s="43"/>
    </row>
    <row r="330" spans="1:6" ht="12.75" customHeight="1" hidden="1">
      <c r="A330" s="98"/>
      <c r="B330" s="47" t="s">
        <v>763</v>
      </c>
      <c r="C330" s="57" t="s">
        <v>606</v>
      </c>
      <c r="F330" s="43"/>
    </row>
    <row r="331" spans="1:6" ht="12.75" customHeight="1" hidden="1">
      <c r="A331" s="98"/>
      <c r="B331" s="47" t="s">
        <v>763</v>
      </c>
      <c r="C331" s="57" t="s">
        <v>607</v>
      </c>
      <c r="F331" s="43"/>
    </row>
    <row r="332" spans="1:6" ht="12.75" hidden="1">
      <c r="A332" s="98"/>
      <c r="B332" s="47" t="s">
        <v>763</v>
      </c>
      <c r="C332" s="57" t="s">
        <v>608</v>
      </c>
      <c r="F332" s="43"/>
    </row>
    <row r="333" spans="1:6" ht="12.75" hidden="1">
      <c r="A333" s="98"/>
      <c r="B333" s="47" t="s">
        <v>763</v>
      </c>
      <c r="C333" s="57" t="s">
        <v>609</v>
      </c>
      <c r="F333" s="43"/>
    </row>
    <row r="334" spans="1:6" ht="12.75" hidden="1">
      <c r="A334" s="98"/>
      <c r="B334" s="47" t="s">
        <v>763</v>
      </c>
      <c r="C334" s="57" t="s">
        <v>998</v>
      </c>
      <c r="F334" s="43"/>
    </row>
    <row r="335" spans="1:6" ht="12.75" hidden="1">
      <c r="A335" s="98"/>
      <c r="B335" s="47" t="s">
        <v>763</v>
      </c>
      <c r="C335" s="57" t="s">
        <v>999</v>
      </c>
      <c r="F335" s="43"/>
    </row>
    <row r="336" spans="1:6" ht="12.75" hidden="1">
      <c r="A336" s="98"/>
      <c r="B336" s="47" t="s">
        <v>763</v>
      </c>
      <c r="C336" s="57" t="s">
        <v>1000</v>
      </c>
      <c r="F336" s="43"/>
    </row>
    <row r="337" spans="1:6" ht="12.75" hidden="1">
      <c r="A337" s="98"/>
      <c r="B337" s="47" t="s">
        <v>763</v>
      </c>
      <c r="C337" s="57" t="s">
        <v>1001</v>
      </c>
      <c r="F337" s="43"/>
    </row>
    <row r="338" spans="1:6" ht="12.75" hidden="1">
      <c r="A338" s="98"/>
      <c r="B338" s="47" t="s">
        <v>763</v>
      </c>
      <c r="C338" s="57" t="s">
        <v>1002</v>
      </c>
      <c r="F338" s="43"/>
    </row>
    <row r="339" spans="1:3" ht="12.75" hidden="1">
      <c r="A339" s="98"/>
      <c r="B339" s="47" t="s">
        <v>763</v>
      </c>
      <c r="C339" s="57" t="s">
        <v>1003</v>
      </c>
    </row>
    <row r="340" spans="1:3" ht="12.75" hidden="1">
      <c r="A340" s="98"/>
      <c r="B340" s="47" t="s">
        <v>763</v>
      </c>
      <c r="C340" s="57" t="s">
        <v>1004</v>
      </c>
    </row>
    <row r="341" spans="1:3" ht="12.75" hidden="1">
      <c r="A341" s="98"/>
      <c r="B341" s="47" t="s">
        <v>763</v>
      </c>
      <c r="C341" s="57" t="s">
        <v>1005</v>
      </c>
    </row>
    <row r="342" spans="1:3" ht="12.75" hidden="1">
      <c r="A342" s="98"/>
      <c r="B342" s="47" t="s">
        <v>763</v>
      </c>
      <c r="C342" s="57" t="s">
        <v>1007</v>
      </c>
    </row>
    <row r="343" spans="1:3" ht="12.75" hidden="1">
      <c r="A343" s="98"/>
      <c r="B343" s="47" t="s">
        <v>763</v>
      </c>
      <c r="C343" s="57" t="s">
        <v>1008</v>
      </c>
    </row>
    <row r="344" spans="1:3" ht="12.75" hidden="1">
      <c r="A344" s="98"/>
      <c r="B344" s="47" t="s">
        <v>763</v>
      </c>
      <c r="C344" s="57" t="s">
        <v>1009</v>
      </c>
    </row>
    <row r="345" spans="1:3" ht="12.75" hidden="1">
      <c r="A345" s="98"/>
      <c r="B345" s="47" t="s">
        <v>763</v>
      </c>
      <c r="C345" s="57" t="s">
        <v>1010</v>
      </c>
    </row>
    <row r="346" spans="1:3" ht="12.75" hidden="1">
      <c r="A346" s="98"/>
      <c r="B346" s="47" t="s">
        <v>763</v>
      </c>
      <c r="C346" s="57" t="s">
        <v>1011</v>
      </c>
    </row>
    <row r="347" spans="1:3" ht="12.75" hidden="1">
      <c r="A347" s="98"/>
      <c r="B347" s="47" t="s">
        <v>763</v>
      </c>
      <c r="C347" s="57" t="s">
        <v>1012</v>
      </c>
    </row>
    <row r="348" spans="1:3" ht="12.75" hidden="1">
      <c r="A348" s="98"/>
      <c r="B348" s="47" t="s">
        <v>763</v>
      </c>
      <c r="C348" s="57" t="s">
        <v>1013</v>
      </c>
    </row>
    <row r="349" spans="1:3" ht="12.75" hidden="1">
      <c r="A349" s="98"/>
      <c r="B349" s="47" t="s">
        <v>763</v>
      </c>
      <c r="C349" s="57" t="s">
        <v>1395</v>
      </c>
    </row>
    <row r="350" spans="1:3" ht="12.75" hidden="1">
      <c r="A350" s="98"/>
      <c r="B350" s="47" t="s">
        <v>763</v>
      </c>
      <c r="C350" s="57" t="s">
        <v>1014</v>
      </c>
    </row>
    <row r="351" spans="1:3" ht="12.75" hidden="1">
      <c r="A351" s="98"/>
      <c r="B351" s="47" t="s">
        <v>763</v>
      </c>
      <c r="C351" s="57" t="s">
        <v>1015</v>
      </c>
    </row>
    <row r="352" spans="1:3" ht="12.75" hidden="1">
      <c r="A352" s="98"/>
      <c r="B352" s="47" t="s">
        <v>763</v>
      </c>
      <c r="C352" s="57" t="s">
        <v>676</v>
      </c>
    </row>
    <row r="353" spans="1:3" ht="12.75" hidden="1">
      <c r="A353" s="98"/>
      <c r="B353" s="47" t="s">
        <v>763</v>
      </c>
      <c r="C353" s="57" t="s">
        <v>677</v>
      </c>
    </row>
    <row r="354" spans="1:3" ht="12.75" hidden="1">
      <c r="A354" s="98"/>
      <c r="B354" s="47" t="s">
        <v>763</v>
      </c>
      <c r="C354" s="57" t="s">
        <v>678</v>
      </c>
    </row>
    <row r="355" spans="1:3" ht="12.75" hidden="1">
      <c r="A355" s="98"/>
      <c r="B355" s="47" t="s">
        <v>763</v>
      </c>
      <c r="C355" s="57" t="s">
        <v>679</v>
      </c>
    </row>
    <row r="356" spans="1:3" ht="12.75" hidden="1">
      <c r="A356" s="98"/>
      <c r="B356" s="47" t="s">
        <v>763</v>
      </c>
      <c r="C356" s="57" t="s">
        <v>680</v>
      </c>
    </row>
    <row r="357" spans="1:3" ht="12.75" hidden="1">
      <c r="A357" s="98"/>
      <c r="B357" s="47" t="s">
        <v>763</v>
      </c>
      <c r="C357" s="57" t="s">
        <v>681</v>
      </c>
    </row>
    <row r="358" spans="1:3" ht="12.75" hidden="1">
      <c r="A358" s="98"/>
      <c r="B358" s="47" t="s">
        <v>763</v>
      </c>
      <c r="C358" s="57" t="s">
        <v>682</v>
      </c>
    </row>
    <row r="359" spans="1:3" ht="12.75" hidden="1">
      <c r="A359" s="98"/>
      <c r="B359" s="47" t="s">
        <v>763</v>
      </c>
      <c r="C359" s="57" t="s">
        <v>683</v>
      </c>
    </row>
    <row r="360" spans="1:3" ht="12.75" hidden="1">
      <c r="A360" s="102"/>
      <c r="B360" s="47" t="s">
        <v>763</v>
      </c>
      <c r="C360" s="57" t="s">
        <v>684</v>
      </c>
    </row>
    <row r="361" spans="1:3" ht="12.75" hidden="1">
      <c r="A361" s="102"/>
      <c r="B361" s="47" t="s">
        <v>763</v>
      </c>
      <c r="C361" s="57" t="s">
        <v>685</v>
      </c>
    </row>
    <row r="362" spans="1:3" ht="12.75" hidden="1">
      <c r="A362" s="102"/>
      <c r="B362" s="47" t="s">
        <v>763</v>
      </c>
      <c r="C362" s="57" t="s">
        <v>686</v>
      </c>
    </row>
    <row r="363" spans="1:3" ht="12.75" hidden="1">
      <c r="A363" s="102"/>
      <c r="B363" s="47" t="s">
        <v>763</v>
      </c>
      <c r="C363" s="57" t="s">
        <v>305</v>
      </c>
    </row>
    <row r="364" spans="1:3" ht="12.75" hidden="1">
      <c r="A364" s="102"/>
      <c r="B364" s="47" t="s">
        <v>763</v>
      </c>
      <c r="C364" s="57" t="s">
        <v>306</v>
      </c>
    </row>
    <row r="365" spans="2:3" ht="12.75" hidden="1">
      <c r="B365" s="47" t="s">
        <v>763</v>
      </c>
      <c r="C365" s="57" t="s">
        <v>307</v>
      </c>
    </row>
    <row r="366" spans="2:3" ht="12.75" hidden="1">
      <c r="B366" s="47" t="s">
        <v>763</v>
      </c>
      <c r="C366" s="57" t="s">
        <v>308</v>
      </c>
    </row>
    <row r="367" spans="2:3" ht="12.75" hidden="1">
      <c r="B367" s="47" t="s">
        <v>763</v>
      </c>
      <c r="C367" s="57" t="s">
        <v>309</v>
      </c>
    </row>
    <row r="368" spans="2:3" ht="12.75" hidden="1">
      <c r="B368" s="47" t="s">
        <v>763</v>
      </c>
      <c r="C368" s="57" t="s">
        <v>310</v>
      </c>
    </row>
    <row r="369" spans="2:3" ht="12.75" hidden="1">
      <c r="B369" s="47" t="s">
        <v>763</v>
      </c>
      <c r="C369" s="57" t="s">
        <v>311</v>
      </c>
    </row>
    <row r="370" spans="2:3" ht="12.75" hidden="1">
      <c r="B370" s="47" t="s">
        <v>763</v>
      </c>
      <c r="C370" s="57" t="s">
        <v>312</v>
      </c>
    </row>
    <row r="371" spans="2:3" ht="12.75" hidden="1">
      <c r="B371" s="47" t="s">
        <v>763</v>
      </c>
      <c r="C371" s="57" t="s">
        <v>313</v>
      </c>
    </row>
    <row r="372" spans="2:3" ht="12.75" hidden="1">
      <c r="B372" s="47" t="s">
        <v>763</v>
      </c>
      <c r="C372" s="57" t="s">
        <v>314</v>
      </c>
    </row>
    <row r="373" spans="2:3" ht="12.75" hidden="1">
      <c r="B373" s="47" t="s">
        <v>763</v>
      </c>
      <c r="C373" s="57" t="s">
        <v>315</v>
      </c>
    </row>
    <row r="374" spans="2:3" ht="12.75" hidden="1">
      <c r="B374" s="58" t="s">
        <v>763</v>
      </c>
      <c r="C374" s="57" t="s">
        <v>316</v>
      </c>
    </row>
    <row r="375" spans="2:3" ht="12.75" hidden="1">
      <c r="B375" s="58" t="s">
        <v>763</v>
      </c>
      <c r="C375" s="57" t="s">
        <v>1396</v>
      </c>
    </row>
    <row r="376" spans="2:3" ht="12.75" hidden="1">
      <c r="B376" s="58" t="s">
        <v>763</v>
      </c>
      <c r="C376" s="57" t="s">
        <v>1397</v>
      </c>
    </row>
    <row r="377" spans="2:3" ht="12.75" hidden="1">
      <c r="B377" s="58">
        <v>30</v>
      </c>
      <c r="C377" s="57" t="s">
        <v>1767</v>
      </c>
    </row>
    <row r="378" spans="2:3" ht="12.75" hidden="1">
      <c r="B378" s="58" t="s">
        <v>763</v>
      </c>
      <c r="C378" s="57" t="s">
        <v>1398</v>
      </c>
    </row>
    <row r="379" spans="2:3" ht="12.75" hidden="1">
      <c r="B379" s="58" t="s">
        <v>763</v>
      </c>
      <c r="C379" s="57" t="s">
        <v>579</v>
      </c>
    </row>
    <row r="380" spans="2:3" ht="12.75" hidden="1">
      <c r="B380" s="58" t="s">
        <v>764</v>
      </c>
      <c r="C380" s="57" t="s">
        <v>317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7">
      <selection activeCell="E20" sqref="E20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531</v>
      </c>
      <c r="B1" s="60"/>
    </row>
    <row r="2" spans="1:5" ht="12.75">
      <c r="A2" s="59" t="s">
        <v>1265</v>
      </c>
      <c r="B2" s="60"/>
      <c r="E2" s="132" t="s">
        <v>98</v>
      </c>
    </row>
    <row r="3" spans="1:4" ht="12.75">
      <c r="A3" s="59" t="s">
        <v>1339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1195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07 СРЕМСКА МИТРОВИЦА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00207007 СП Б СЛАНКАМЕН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113</v>
      </c>
    </row>
    <row r="11" spans="1:5" ht="12.75">
      <c r="A11" s="653" t="s">
        <v>658</v>
      </c>
      <c r="B11" s="654"/>
      <c r="C11" s="68" t="s">
        <v>659</v>
      </c>
      <c r="D11" s="69" t="s">
        <v>674</v>
      </c>
      <c r="E11" s="70" t="s">
        <v>675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530</v>
      </c>
      <c r="B13" s="76"/>
      <c r="C13" s="77" t="s">
        <v>1196</v>
      </c>
      <c r="D13" s="78">
        <f>D14+D15</f>
        <v>12438</v>
      </c>
      <c r="E13" s="79">
        <f>E14+E15</f>
        <v>0</v>
      </c>
    </row>
    <row r="14" spans="1:5" ht="24" customHeight="1">
      <c r="A14" s="80"/>
      <c r="B14" s="81" t="s">
        <v>648</v>
      </c>
      <c r="C14" s="82" t="s">
        <v>660</v>
      </c>
      <c r="D14" s="83">
        <v>12361</v>
      </c>
      <c r="E14" s="84"/>
    </row>
    <row r="15" spans="1:5" ht="24" customHeight="1">
      <c r="A15" s="80"/>
      <c r="B15" s="81" t="s">
        <v>649</v>
      </c>
      <c r="C15" s="82" t="s">
        <v>661</v>
      </c>
      <c r="D15" s="83">
        <v>77</v>
      </c>
      <c r="E15" s="84"/>
    </row>
    <row r="16" spans="1:5" ht="24" customHeight="1">
      <c r="A16" s="75" t="s">
        <v>650</v>
      </c>
      <c r="B16" s="76"/>
      <c r="C16" s="85" t="s">
        <v>1197</v>
      </c>
      <c r="D16" s="78">
        <f>D17+D18+D19</f>
        <v>372183</v>
      </c>
      <c r="E16" s="79">
        <f>E17+E18+E19</f>
        <v>337523</v>
      </c>
    </row>
    <row r="17" spans="1:5" ht="24" customHeight="1">
      <c r="A17" s="80"/>
      <c r="B17" s="81" t="s">
        <v>653</v>
      </c>
      <c r="C17" s="82" t="s">
        <v>662</v>
      </c>
      <c r="D17" s="83">
        <v>372183</v>
      </c>
      <c r="E17" s="84">
        <v>337523</v>
      </c>
    </row>
    <row r="18" spans="1:5" ht="24" customHeight="1">
      <c r="A18" s="80"/>
      <c r="B18" s="81" t="s">
        <v>654</v>
      </c>
      <c r="C18" s="82" t="s">
        <v>663</v>
      </c>
      <c r="D18" s="83"/>
      <c r="E18" s="84"/>
    </row>
    <row r="19" spans="1:5" ht="24" customHeight="1">
      <c r="A19" s="80"/>
      <c r="B19" s="81" t="s">
        <v>655</v>
      </c>
      <c r="C19" s="82" t="s">
        <v>664</v>
      </c>
      <c r="D19" s="83"/>
      <c r="E19" s="84"/>
    </row>
    <row r="20" spans="1:5" ht="24" customHeight="1">
      <c r="A20" s="75" t="s">
        <v>651</v>
      </c>
      <c r="B20" s="76"/>
      <c r="C20" s="85" t="s">
        <v>1198</v>
      </c>
      <c r="D20" s="78">
        <f>D21+D22+D23</f>
        <v>379973</v>
      </c>
      <c r="E20" s="79">
        <f>E21+E22+E23</f>
        <v>337523</v>
      </c>
    </row>
    <row r="21" spans="1:5" ht="24" customHeight="1">
      <c r="A21" s="80"/>
      <c r="B21" s="81" t="s">
        <v>665</v>
      </c>
      <c r="C21" s="82" t="s">
        <v>667</v>
      </c>
      <c r="D21" s="83">
        <v>379973</v>
      </c>
      <c r="E21" s="84">
        <v>337523</v>
      </c>
    </row>
    <row r="22" spans="1:5" ht="24" customHeight="1">
      <c r="A22" s="80"/>
      <c r="B22" s="81" t="s">
        <v>668</v>
      </c>
      <c r="C22" s="82" t="s">
        <v>669</v>
      </c>
      <c r="D22" s="83"/>
      <c r="E22" s="84"/>
    </row>
    <row r="23" spans="1:5" ht="24" customHeight="1">
      <c r="A23" s="80"/>
      <c r="B23" s="81" t="s">
        <v>670</v>
      </c>
      <c r="C23" s="82" t="s">
        <v>671</v>
      </c>
      <c r="D23" s="83"/>
      <c r="E23" s="84"/>
    </row>
    <row r="24" spans="1:6" ht="24" customHeight="1">
      <c r="A24" s="75" t="s">
        <v>652</v>
      </c>
      <c r="B24" s="76"/>
      <c r="C24" s="77" t="s">
        <v>1199</v>
      </c>
      <c r="D24" s="78">
        <f>D13+D16-D20</f>
        <v>4648</v>
      </c>
      <c r="E24" s="78">
        <f>E13+E16-E20</f>
        <v>0</v>
      </c>
      <c r="F24" s="86"/>
    </row>
    <row r="25" spans="1:5" ht="24" customHeight="1">
      <c r="A25" s="80"/>
      <c r="B25" s="81" t="s">
        <v>656</v>
      </c>
      <c r="C25" s="82" t="s">
        <v>672</v>
      </c>
      <c r="D25" s="87">
        <v>4628</v>
      </c>
      <c r="E25" s="84"/>
    </row>
    <row r="26" spans="1:5" ht="24" customHeight="1" thickBot="1">
      <c r="A26" s="88"/>
      <c r="B26" s="89" t="s">
        <v>657</v>
      </c>
      <c r="C26" s="90" t="s">
        <v>673</v>
      </c>
      <c r="D26" s="91">
        <v>20</v>
      </c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292">
      <selection activeCell="D108" sqref="D108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531</v>
      </c>
    </row>
    <row r="2" ht="12.75">
      <c r="A2" s="215" t="s">
        <v>1265</v>
      </c>
    </row>
    <row r="3" spans="1:6" ht="12.75">
      <c r="A3" s="215" t="s">
        <v>1339</v>
      </c>
      <c r="D3" s="214"/>
      <c r="E3" s="214"/>
      <c r="F3" s="214" t="s">
        <v>111</v>
      </c>
    </row>
    <row r="5" ht="12.75"/>
    <row r="6" ht="9" customHeight="1"/>
    <row r="7" spans="1:5" ht="12.75">
      <c r="A7" s="213" t="str">
        <f>"ФИЛИЈАЛА:   "&amp;Filijala</f>
        <v>ФИЛИЈАЛА:   07 СРЕМСКА МИТРОВИЦА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00207007 СП Б СЛАНКАМЕН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110</v>
      </c>
      <c r="B14" s="202"/>
      <c r="C14" s="202"/>
      <c r="D14" s="202"/>
      <c r="E14" s="202"/>
    </row>
    <row r="15" spans="1:5" ht="19.5" customHeight="1">
      <c r="A15" s="201" t="s">
        <v>23</v>
      </c>
      <c r="B15" s="200"/>
      <c r="C15" s="200"/>
      <c r="D15" s="200"/>
      <c r="E15" s="200"/>
    </row>
    <row r="16" ht="36" customHeight="1">
      <c r="A16" s="191" t="s">
        <v>1307</v>
      </c>
    </row>
    <row r="17" spans="4:8" ht="18" customHeight="1" thickBot="1">
      <c r="D17" s="199"/>
      <c r="E17" s="199"/>
      <c r="H17" s="113" t="s">
        <v>113</v>
      </c>
    </row>
    <row r="18" spans="1:8" ht="24" customHeight="1">
      <c r="A18" s="664" t="s">
        <v>193</v>
      </c>
      <c r="B18" s="662" t="s">
        <v>194</v>
      </c>
      <c r="C18" s="662" t="s">
        <v>195</v>
      </c>
      <c r="D18" s="667" t="s">
        <v>1763</v>
      </c>
      <c r="E18" s="667" t="s">
        <v>1762</v>
      </c>
      <c r="F18" s="666" t="s">
        <v>1761</v>
      </c>
      <c r="G18" s="673" t="s">
        <v>219</v>
      </c>
      <c r="H18" s="675" t="s">
        <v>145</v>
      </c>
    </row>
    <row r="19" spans="1:8" ht="35.25" customHeight="1">
      <c r="A19" s="669"/>
      <c r="B19" s="656"/>
      <c r="C19" s="677"/>
      <c r="D19" s="668"/>
      <c r="E19" s="668"/>
      <c r="F19" s="658"/>
      <c r="G19" s="674"/>
      <c r="H19" s="676"/>
    </row>
    <row r="20" spans="1:8" ht="24.75" customHeight="1">
      <c r="A20" s="669"/>
      <c r="B20" s="656"/>
      <c r="C20" s="677"/>
      <c r="D20" s="668"/>
      <c r="E20" s="668"/>
      <c r="F20" s="658"/>
      <c r="G20" s="674"/>
      <c r="H20" s="676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418</v>
      </c>
      <c r="G21" s="250">
        <v>7</v>
      </c>
      <c r="H21" s="18" t="s">
        <v>220</v>
      </c>
    </row>
    <row r="22" spans="1:8" ht="25.5">
      <c r="A22" s="197">
        <v>5001</v>
      </c>
      <c r="B22" s="180"/>
      <c r="C22" s="179" t="s">
        <v>1760</v>
      </c>
      <c r="D22" s="196">
        <f>D23</f>
        <v>909</v>
      </c>
      <c r="E22" s="196">
        <f>E23</f>
        <v>0</v>
      </c>
      <c r="F22" s="178">
        <f aca="true" t="shared" si="0" ref="F22:F32">D22+E22</f>
        <v>909</v>
      </c>
      <c r="G22" s="251">
        <f>G23</f>
        <v>0</v>
      </c>
      <c r="H22" s="21">
        <f aca="true" t="shared" si="1" ref="H22:H32">F22+G22</f>
        <v>909</v>
      </c>
    </row>
    <row r="23" spans="1:8" ht="12.75">
      <c r="A23" s="197">
        <v>5002</v>
      </c>
      <c r="B23" s="180">
        <v>700000</v>
      </c>
      <c r="C23" s="179" t="s">
        <v>1542</v>
      </c>
      <c r="D23" s="196">
        <f>D24+D29</f>
        <v>909</v>
      </c>
      <c r="E23" s="196">
        <f>E24+E29</f>
        <v>0</v>
      </c>
      <c r="F23" s="178">
        <f t="shared" si="0"/>
        <v>909</v>
      </c>
      <c r="G23" s="251">
        <f>G24+G29</f>
        <v>0</v>
      </c>
      <c r="H23" s="21">
        <f t="shared" si="1"/>
        <v>909</v>
      </c>
    </row>
    <row r="24" spans="1:8" ht="12.75" customHeight="1">
      <c r="A24" s="188">
        <v>5094</v>
      </c>
      <c r="B24" s="180">
        <v>770000</v>
      </c>
      <c r="C24" s="179" t="s">
        <v>451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1557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1477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1558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1478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1559</v>
      </c>
      <c r="D29" s="196">
        <f>D30</f>
        <v>909</v>
      </c>
      <c r="E29" s="196">
        <f>E30</f>
        <v>0</v>
      </c>
      <c r="F29" s="178">
        <f t="shared" si="0"/>
        <v>909</v>
      </c>
      <c r="G29" s="254"/>
      <c r="H29" s="21">
        <f t="shared" si="1"/>
        <v>909</v>
      </c>
    </row>
    <row r="30" spans="1:8" ht="25.5">
      <c r="A30" s="188">
        <v>5100</v>
      </c>
      <c r="B30" s="180">
        <v>781000</v>
      </c>
      <c r="C30" s="179" t="s">
        <v>1560</v>
      </c>
      <c r="D30" s="196">
        <f>D31</f>
        <v>909</v>
      </c>
      <c r="E30" s="196">
        <f>E31</f>
        <v>0</v>
      </c>
      <c r="F30" s="178">
        <f t="shared" si="0"/>
        <v>909</v>
      </c>
      <c r="G30" s="254"/>
      <c r="H30" s="21">
        <f t="shared" si="1"/>
        <v>909</v>
      </c>
    </row>
    <row r="31" spans="1:8" ht="12.75">
      <c r="A31" s="195">
        <v>5101</v>
      </c>
      <c r="B31" s="176">
        <v>781100</v>
      </c>
      <c r="C31" s="175" t="s">
        <v>1321</v>
      </c>
      <c r="D31" s="252">
        <v>909</v>
      </c>
      <c r="E31" s="252"/>
      <c r="F31" s="178">
        <f t="shared" si="0"/>
        <v>909</v>
      </c>
      <c r="G31" s="255"/>
      <c r="H31" s="21">
        <f t="shared" si="1"/>
        <v>909</v>
      </c>
    </row>
    <row r="32" spans="1:8" ht="13.5" thickBot="1">
      <c r="A32" s="193">
        <v>5171</v>
      </c>
      <c r="B32" s="171"/>
      <c r="C32" s="170" t="s">
        <v>151</v>
      </c>
      <c r="D32" s="192">
        <f>D22</f>
        <v>909</v>
      </c>
      <c r="E32" s="192">
        <f>E22</f>
        <v>0</v>
      </c>
      <c r="F32" s="169">
        <f t="shared" si="0"/>
        <v>909</v>
      </c>
      <c r="G32" s="253">
        <f>G22</f>
        <v>0</v>
      </c>
      <c r="H32" s="31">
        <f t="shared" si="1"/>
        <v>909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1230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64" t="s">
        <v>193</v>
      </c>
      <c r="B37" s="662" t="s">
        <v>194</v>
      </c>
      <c r="C37" s="662" t="s">
        <v>195</v>
      </c>
      <c r="D37" s="666" t="s">
        <v>1348</v>
      </c>
      <c r="E37" s="671"/>
    </row>
    <row r="38" spans="1:5" ht="18" customHeight="1">
      <c r="A38" s="665"/>
      <c r="B38" s="657"/>
      <c r="C38" s="657"/>
      <c r="D38" s="659"/>
      <c r="E38" s="672"/>
    </row>
    <row r="39" spans="1:5" ht="23.25" customHeight="1">
      <c r="A39" s="665"/>
      <c r="B39" s="657"/>
      <c r="C39" s="657"/>
      <c r="D39" s="659"/>
      <c r="E39" s="672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1588</v>
      </c>
      <c r="D41" s="178">
        <f>D42+D222</f>
        <v>909</v>
      </c>
      <c r="E41" s="168"/>
    </row>
    <row r="42" spans="1:5" ht="25.5">
      <c r="A42" s="181">
        <v>5173</v>
      </c>
      <c r="B42" s="180">
        <v>400000</v>
      </c>
      <c r="C42" s="179" t="s">
        <v>1589</v>
      </c>
      <c r="D42" s="178">
        <f>D43+D65+D114+D129+D157+D170+D186+D201</f>
        <v>909</v>
      </c>
      <c r="E42" s="168"/>
    </row>
    <row r="43" spans="1:5" ht="25.5">
      <c r="A43" s="181">
        <v>5174</v>
      </c>
      <c r="B43" s="180">
        <v>410000</v>
      </c>
      <c r="C43" s="179" t="s">
        <v>1590</v>
      </c>
      <c r="D43" s="178">
        <f>D44+D46+D50+D52+D57+D59+D61+D63</f>
        <v>0</v>
      </c>
      <c r="E43" s="168"/>
    </row>
    <row r="44" spans="1:5" ht="12.75">
      <c r="A44" s="181">
        <v>5175</v>
      </c>
      <c r="B44" s="180">
        <v>411000</v>
      </c>
      <c r="C44" s="179" t="s">
        <v>1591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1247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1592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1593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928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929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1594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930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1595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1248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921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922</v>
      </c>
      <c r="D55" s="174"/>
      <c r="E55" s="173"/>
    </row>
    <row r="56" spans="1:5" ht="25.5">
      <c r="A56" s="177">
        <v>5187</v>
      </c>
      <c r="B56" s="176">
        <v>414400</v>
      </c>
      <c r="C56" s="175" t="s">
        <v>1420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1596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1421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1597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1422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1598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924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1599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923</v>
      </c>
      <c r="D64" s="174"/>
      <c r="E64" s="173"/>
    </row>
    <row r="65" spans="1:5" ht="25.5">
      <c r="A65" s="181">
        <v>5196</v>
      </c>
      <c r="B65" s="180">
        <v>420000</v>
      </c>
      <c r="C65" s="179" t="s">
        <v>1600</v>
      </c>
      <c r="D65" s="178">
        <f>D66+D78+D84+D93+D101+D104</f>
        <v>909</v>
      </c>
      <c r="E65" s="168"/>
    </row>
    <row r="66" spans="1:5" ht="12.75">
      <c r="A66" s="181">
        <v>5197</v>
      </c>
      <c r="B66" s="180">
        <v>421000</v>
      </c>
      <c r="C66" s="179" t="s">
        <v>1601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925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926</v>
      </c>
      <c r="D68" s="174"/>
      <c r="E68" s="173"/>
    </row>
    <row r="69" spans="1:5" ht="18.75" customHeight="1">
      <c r="A69" s="669" t="s">
        <v>193</v>
      </c>
      <c r="B69" s="656" t="s">
        <v>194</v>
      </c>
      <c r="C69" s="656" t="s">
        <v>195</v>
      </c>
      <c r="D69" s="658" t="s">
        <v>1348</v>
      </c>
      <c r="E69" s="671"/>
    </row>
    <row r="70" spans="1:5" ht="18.75" customHeight="1">
      <c r="A70" s="665"/>
      <c r="B70" s="657"/>
      <c r="C70" s="657"/>
      <c r="D70" s="659"/>
      <c r="E70" s="672"/>
    </row>
    <row r="71" spans="1:5" ht="18" customHeight="1">
      <c r="A71" s="665"/>
      <c r="B71" s="657"/>
      <c r="C71" s="657"/>
      <c r="D71" s="659"/>
      <c r="E71" s="672"/>
    </row>
    <row r="72" spans="1:5" ht="12.75">
      <c r="A72" s="188">
        <v>1</v>
      </c>
      <c r="B72" s="180">
        <v>2</v>
      </c>
      <c r="C72" s="180">
        <v>3</v>
      </c>
      <c r="D72" s="187" t="s">
        <v>1284</v>
      </c>
      <c r="E72" s="186"/>
    </row>
    <row r="73" spans="1:5" ht="12.75">
      <c r="A73" s="177">
        <v>5200</v>
      </c>
      <c r="B73" s="176">
        <v>421300</v>
      </c>
      <c r="C73" s="175" t="s">
        <v>927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523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524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525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1411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1602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919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742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743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289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1205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1603</v>
      </c>
      <c r="D84" s="178">
        <f>SUM(D85:D92)</f>
        <v>0</v>
      </c>
      <c r="E84" s="168"/>
    </row>
    <row r="85" spans="1:5" ht="12.75">
      <c r="A85" s="177">
        <v>5212</v>
      </c>
      <c r="B85" s="176">
        <v>423100</v>
      </c>
      <c r="C85" s="175" t="s">
        <v>1206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1207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1208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318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768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334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335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336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1604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337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338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339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156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157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1231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1232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1605</v>
      </c>
      <c r="D101" s="178">
        <f>D102+D103</f>
        <v>0</v>
      </c>
      <c r="E101" s="168"/>
    </row>
    <row r="102" spans="1:5" ht="12.75">
      <c r="A102" s="177">
        <v>5229</v>
      </c>
      <c r="B102" s="176">
        <v>425100</v>
      </c>
      <c r="C102" s="175" t="s">
        <v>555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556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1606</v>
      </c>
      <c r="D104" s="178">
        <f>SUM(D105:D113)</f>
        <v>909</v>
      </c>
      <c r="E104" s="168"/>
    </row>
    <row r="105" spans="1:5" ht="12.75">
      <c r="A105" s="177">
        <v>5232</v>
      </c>
      <c r="B105" s="176">
        <v>426100</v>
      </c>
      <c r="C105" s="175" t="s">
        <v>557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1607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558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559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179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180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181</v>
      </c>
      <c r="D111" s="174">
        <v>909</v>
      </c>
      <c r="E111" s="173"/>
    </row>
    <row r="112" spans="1:5" ht="12.75">
      <c r="A112" s="177">
        <v>5239</v>
      </c>
      <c r="B112" s="176">
        <v>426800</v>
      </c>
      <c r="C112" s="175" t="s">
        <v>1241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182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1608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1609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1610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319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320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1611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430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1612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321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1613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322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323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324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1614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325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1615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1616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757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758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759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760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761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1303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634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635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567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1617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431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636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637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638</v>
      </c>
      <c r="D144" s="174"/>
      <c r="E144" s="173"/>
    </row>
    <row r="145" spans="1:5" ht="14.25" customHeight="1">
      <c r="A145" s="660" t="s">
        <v>193</v>
      </c>
      <c r="B145" s="661" t="s">
        <v>194</v>
      </c>
      <c r="C145" s="655" t="s">
        <v>195</v>
      </c>
      <c r="D145" s="663" t="s">
        <v>1348</v>
      </c>
      <c r="E145" s="670"/>
    </row>
    <row r="146" spans="1:5" ht="18" customHeight="1">
      <c r="A146" s="660"/>
      <c r="B146" s="661"/>
      <c r="C146" s="655"/>
      <c r="D146" s="663"/>
      <c r="E146" s="670"/>
    </row>
    <row r="147" spans="1:5" ht="18" customHeight="1">
      <c r="A147" s="660"/>
      <c r="B147" s="661"/>
      <c r="C147" s="655"/>
      <c r="D147" s="663"/>
      <c r="E147" s="670"/>
    </row>
    <row r="148" spans="1:5" ht="12.75">
      <c r="A148" s="185" t="s">
        <v>1281</v>
      </c>
      <c r="B148" s="184" t="s">
        <v>1282</v>
      </c>
      <c r="C148" s="184" t="s">
        <v>1283</v>
      </c>
      <c r="D148" s="183" t="s">
        <v>1284</v>
      </c>
      <c r="E148" s="182"/>
    </row>
    <row r="149" spans="1:5" ht="12.75">
      <c r="A149" s="177">
        <v>5272</v>
      </c>
      <c r="B149" s="176">
        <v>442500</v>
      </c>
      <c r="C149" s="175" t="s">
        <v>1305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1306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1618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327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1619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345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346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432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1620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1621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774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775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1622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776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777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1623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778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1223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1624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1224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1225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1625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1626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1226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1227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1627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328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1338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1628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1209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1304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1629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516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517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1630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518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519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1631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1632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647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552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553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1633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554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1634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1635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1636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497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498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1637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40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1481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41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42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1228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1229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43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633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520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433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44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911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45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1412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1320</v>
      </c>
      <c r="D213" s="174"/>
      <c r="E213" s="173"/>
    </row>
    <row r="214" spans="1:5" ht="18" customHeight="1">
      <c r="A214" s="660" t="s">
        <v>193</v>
      </c>
      <c r="B214" s="661" t="s">
        <v>194</v>
      </c>
      <c r="C214" s="655" t="s">
        <v>195</v>
      </c>
      <c r="D214" s="663" t="s">
        <v>136</v>
      </c>
      <c r="E214" s="670"/>
    </row>
    <row r="215" spans="1:5" ht="24.75" customHeight="1">
      <c r="A215" s="660"/>
      <c r="B215" s="661"/>
      <c r="C215" s="655"/>
      <c r="D215" s="663"/>
      <c r="E215" s="670"/>
    </row>
    <row r="216" spans="1:5" ht="23.25" customHeight="1">
      <c r="A216" s="660"/>
      <c r="B216" s="661"/>
      <c r="C216" s="655"/>
      <c r="D216" s="663"/>
      <c r="E216" s="670"/>
    </row>
    <row r="217" spans="1:5" ht="12.75">
      <c r="A217" s="185" t="s">
        <v>1281</v>
      </c>
      <c r="B217" s="184" t="s">
        <v>1282</v>
      </c>
      <c r="C217" s="184" t="s">
        <v>1283</v>
      </c>
      <c r="D217" s="183" t="s">
        <v>1284</v>
      </c>
      <c r="E217" s="182"/>
    </row>
    <row r="218" spans="1:5" ht="25.5">
      <c r="A218" s="181">
        <v>5337</v>
      </c>
      <c r="B218" s="180">
        <v>485000</v>
      </c>
      <c r="C218" s="179" t="s">
        <v>46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47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48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1413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49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50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51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1402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1403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1404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1405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52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1406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1018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1019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767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632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434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977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978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1407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1672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1414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1673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1408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1674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1327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1675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1676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755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1677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237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1212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1213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1678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751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1679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1680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1302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1681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54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1233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55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752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56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753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754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57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58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340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59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60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61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765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766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1365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1366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152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153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62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154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640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63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1538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155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979</v>
      </c>
      <c r="D283" s="174"/>
      <c r="E283" s="173"/>
    </row>
    <row r="284" spans="1:5" ht="12.75">
      <c r="A284" s="660" t="s">
        <v>193</v>
      </c>
      <c r="B284" s="661" t="s">
        <v>194</v>
      </c>
      <c r="C284" s="655" t="s">
        <v>195</v>
      </c>
      <c r="D284" s="663" t="s">
        <v>136</v>
      </c>
      <c r="E284" s="670"/>
    </row>
    <row r="285" spans="1:5" ht="17.25" customHeight="1">
      <c r="A285" s="660"/>
      <c r="B285" s="661"/>
      <c r="C285" s="655"/>
      <c r="D285" s="663"/>
      <c r="E285" s="670"/>
    </row>
    <row r="286" spans="1:5" ht="21" customHeight="1">
      <c r="A286" s="660"/>
      <c r="B286" s="661"/>
      <c r="C286" s="655"/>
      <c r="D286" s="663"/>
      <c r="E286" s="670"/>
    </row>
    <row r="287" spans="1:5" ht="12.75">
      <c r="A287" s="185" t="s">
        <v>1281</v>
      </c>
      <c r="B287" s="184" t="s">
        <v>1282</v>
      </c>
      <c r="C287" s="184" t="s">
        <v>1283</v>
      </c>
      <c r="D287" s="183" t="s">
        <v>1284</v>
      </c>
      <c r="E287" s="182"/>
    </row>
    <row r="288" spans="1:5" ht="12.75">
      <c r="A288" s="177">
        <v>5403</v>
      </c>
      <c r="B288" s="176">
        <v>612400</v>
      </c>
      <c r="C288" s="175" t="s">
        <v>1701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1702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980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1493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1703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981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1704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596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1705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1539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1706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1707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982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756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1362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597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983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1363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769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1364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770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1708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771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341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342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343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344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773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772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598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1709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1710</v>
      </c>
      <c r="D319" s="174"/>
      <c r="E319" s="173"/>
    </row>
    <row r="320" spans="1:5" ht="13.5" thickBot="1">
      <c r="A320" s="172">
        <v>5435</v>
      </c>
      <c r="B320" s="171"/>
      <c r="C320" s="170" t="s">
        <v>1711</v>
      </c>
      <c r="D320" s="169">
        <f>D41+D268</f>
        <v>909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1358</v>
      </c>
      <c r="D323" s="164" t="s">
        <v>1359</v>
      </c>
    </row>
    <row r="324" spans="1:6" s="164" customFormat="1" ht="21.75" customHeight="1">
      <c r="A324" s="164" t="s">
        <v>735</v>
      </c>
      <c r="D324" s="165" t="s">
        <v>1360</v>
      </c>
      <c r="E324" s="165"/>
      <c r="F324" s="162"/>
    </row>
  </sheetData>
  <sheetProtection password="CB01" sheet="1"/>
  <mergeCells count="33">
    <mergeCell ref="A18:A20"/>
    <mergeCell ref="C18:C20"/>
    <mergeCell ref="C37:C39"/>
    <mergeCell ref="B18:B20"/>
    <mergeCell ref="G18:G20"/>
    <mergeCell ref="H18:H20"/>
    <mergeCell ref="D18:D20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E37:E39"/>
    <mergeCell ref="E145:E147"/>
    <mergeCell ref="D145:D147"/>
    <mergeCell ref="A284:A286"/>
    <mergeCell ref="B284:B286"/>
    <mergeCell ref="B37:B39"/>
    <mergeCell ref="D214:D216"/>
    <mergeCell ref="A37:A39"/>
    <mergeCell ref="D37:D39"/>
    <mergeCell ref="A145:A147"/>
    <mergeCell ref="C284:C286"/>
    <mergeCell ref="D284:D286"/>
    <mergeCell ref="B145:B147"/>
    <mergeCell ref="C145:C147"/>
    <mergeCell ref="B69:B71"/>
    <mergeCell ref="C69:C71"/>
    <mergeCell ref="D69:D71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531</v>
      </c>
      <c r="B1" s="104"/>
    </row>
    <row r="2" spans="1:6" ht="12.75">
      <c r="A2" s="103" t="s">
        <v>1265</v>
      </c>
      <c r="B2" s="104"/>
      <c r="F2" s="158"/>
    </row>
    <row r="3" spans="1:6" ht="12.75">
      <c r="A3" s="103" t="s">
        <v>1339</v>
      </c>
      <c r="B3" s="104"/>
      <c r="D3" s="106"/>
      <c r="F3" s="158" t="s">
        <v>140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07 СРЕМСКА МИТРОВИЦА</v>
      </c>
      <c r="B7" s="112"/>
    </row>
    <row r="8" spans="1:2" ht="12.75">
      <c r="A8" s="111" t="str">
        <f>"ЗДРАВСТВЕНА УСТАНОВА:  "&amp;ZU</f>
        <v>ЗДРАВСТВЕНА УСТАНОВА:  00207007 СП Б СЛАНКАМЕН</v>
      </c>
      <c r="B8" s="112"/>
    </row>
    <row r="9" spans="1:6" ht="39" customHeight="1">
      <c r="A9" s="678" t="s">
        <v>1200</v>
      </c>
      <c r="B9" s="678"/>
      <c r="C9" s="678"/>
      <c r="D9" s="678"/>
      <c r="E9" s="678"/>
      <c r="F9" s="678"/>
    </row>
    <row r="10" ht="12.75">
      <c r="F10" s="113" t="s">
        <v>113</v>
      </c>
    </row>
    <row r="11" spans="1:6" ht="59.25" customHeight="1">
      <c r="A11" s="129" t="s">
        <v>135</v>
      </c>
      <c r="B11" s="129" t="s">
        <v>141</v>
      </c>
      <c r="C11" s="130" t="s">
        <v>142</v>
      </c>
      <c r="D11" s="130" t="s">
        <v>143</v>
      </c>
      <c r="E11" s="130" t="s">
        <v>144</v>
      </c>
      <c r="F11" s="130" t="s">
        <v>145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146</v>
      </c>
    </row>
    <row r="13" spans="1:6" ht="29.25" customHeight="1">
      <c r="A13" s="160" t="s">
        <v>1281</v>
      </c>
      <c r="B13" s="119" t="s">
        <v>1769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147</v>
      </c>
    </row>
    <row r="16" spans="1:6" ht="27.75" customHeight="1">
      <c r="A16" s="679" t="s">
        <v>148</v>
      </c>
      <c r="B16" s="679"/>
      <c r="C16" s="679"/>
      <c r="D16" s="679"/>
      <c r="E16" s="679"/>
      <c r="F16" s="679"/>
    </row>
    <row r="17" ht="15.75" customHeight="1">
      <c r="A17" s="128"/>
    </row>
    <row r="18" spans="1:6" ht="33.75" customHeight="1">
      <c r="A18" s="678" t="s">
        <v>1201</v>
      </c>
      <c r="B18" s="678"/>
      <c r="C18" s="678"/>
      <c r="D18" s="161"/>
      <c r="E18" s="161"/>
      <c r="F18" s="161"/>
    </row>
    <row r="19" ht="12.75">
      <c r="A19" s="128"/>
    </row>
    <row r="20" spans="1:3" ht="12.75">
      <c r="A20" s="128"/>
      <c r="C20" s="113" t="s">
        <v>113</v>
      </c>
    </row>
    <row r="21" spans="1:3" ht="25.5">
      <c r="A21" s="129" t="s">
        <v>135</v>
      </c>
      <c r="B21" s="129" t="s">
        <v>141</v>
      </c>
      <c r="C21" s="130" t="s">
        <v>149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1281</v>
      </c>
      <c r="B23" s="119" t="s">
        <v>150</v>
      </c>
      <c r="C23" s="121"/>
    </row>
    <row r="26" ht="12.75">
      <c r="A26" s="105" t="s">
        <v>1347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H16" sqref="H16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531</v>
      </c>
      <c r="B1" s="104"/>
    </row>
    <row r="2" spans="1:8" ht="12.75">
      <c r="A2" s="103" t="s">
        <v>1265</v>
      </c>
      <c r="B2" s="104"/>
      <c r="H2" s="132" t="s">
        <v>415</v>
      </c>
    </row>
    <row r="3" spans="1:4" ht="12.75">
      <c r="A3" s="103" t="s">
        <v>1339</v>
      </c>
      <c r="B3" s="104"/>
      <c r="D3" s="106"/>
    </row>
    <row r="4" spans="1:2" ht="12.75">
      <c r="A4" s="103"/>
      <c r="B4" s="104"/>
    </row>
    <row r="5" spans="1:8" ht="38.25" customHeight="1">
      <c r="A5" s="680" t="s">
        <v>112</v>
      </c>
      <c r="B5" s="680"/>
      <c r="C5" s="680"/>
      <c r="D5" s="680"/>
      <c r="E5" s="680"/>
      <c r="F5" s="680"/>
      <c r="G5" s="680"/>
      <c r="H5" s="680"/>
    </row>
    <row r="6" spans="1:6" ht="15">
      <c r="A6" s="103"/>
      <c r="B6" s="104"/>
      <c r="C6" s="107"/>
      <c r="D6" s="108" t="s">
        <v>23</v>
      </c>
      <c r="E6" s="109"/>
      <c r="F6" s="110"/>
    </row>
    <row r="7" spans="1:2" ht="12.75">
      <c r="A7" s="111" t="str">
        <f>"ФИЛИЈАЛА:   "&amp;Filijala</f>
        <v>ФИЛИЈАЛА:   07 СРЕМСКА МИТРОВИЦА</v>
      </c>
      <c r="B7" s="112"/>
    </row>
    <row r="8" spans="1:2" ht="12.75">
      <c r="A8" s="111" t="str">
        <f>"ЗДРАВСТВЕНА УСТАНОВА:  "&amp;ZU</f>
        <v>ЗДРАВСТВЕНА УСТАНОВА:  00207007 СП Б СЛАНКАМЕН</v>
      </c>
      <c r="B8" s="112"/>
    </row>
    <row r="9" spans="1:2" ht="12.75">
      <c r="A9" s="103"/>
      <c r="B9" s="112"/>
    </row>
    <row r="10" ht="12.75">
      <c r="H10" s="113" t="s">
        <v>113</v>
      </c>
    </row>
    <row r="11" spans="1:8" ht="77.25" customHeight="1">
      <c r="A11" s="114" t="s">
        <v>135</v>
      </c>
      <c r="B11" s="129" t="s">
        <v>114</v>
      </c>
      <c r="C11" s="130" t="s">
        <v>416</v>
      </c>
      <c r="D11" s="130" t="s">
        <v>139</v>
      </c>
      <c r="E11" s="130" t="s">
        <v>115</v>
      </c>
      <c r="F11" s="130" t="s">
        <v>116</v>
      </c>
      <c r="G11" s="130" t="s">
        <v>117</v>
      </c>
      <c r="H11" s="130" t="s">
        <v>118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417</v>
      </c>
      <c r="F12" s="117">
        <v>4</v>
      </c>
      <c r="G12" s="117">
        <v>5</v>
      </c>
      <c r="H12" s="117" t="s">
        <v>418</v>
      </c>
    </row>
    <row r="13" spans="1:8" ht="26.25" customHeight="1">
      <c r="A13" s="118" t="s">
        <v>1281</v>
      </c>
      <c r="B13" s="119" t="s">
        <v>119</v>
      </c>
      <c r="C13" s="120">
        <f aca="true" t="shared" si="0" ref="C13:H13">C14+C15+C16+C17+C18</f>
        <v>0</v>
      </c>
      <c r="D13" s="120">
        <f t="shared" si="0"/>
        <v>11154</v>
      </c>
      <c r="E13" s="120">
        <f t="shared" si="0"/>
        <v>11154</v>
      </c>
      <c r="F13" s="120">
        <f t="shared" si="0"/>
        <v>0</v>
      </c>
      <c r="G13" s="120">
        <f t="shared" si="0"/>
        <v>11154</v>
      </c>
      <c r="H13" s="120">
        <f t="shared" si="0"/>
        <v>11154</v>
      </c>
    </row>
    <row r="14" spans="1:8" ht="19.5" customHeight="1">
      <c r="A14" s="118" t="s">
        <v>120</v>
      </c>
      <c r="B14" s="119" t="s">
        <v>121</v>
      </c>
      <c r="C14" s="121"/>
      <c r="D14" s="121">
        <v>4584</v>
      </c>
      <c r="E14" s="120">
        <f>C14+D14</f>
        <v>4584</v>
      </c>
      <c r="F14" s="121"/>
      <c r="G14" s="121">
        <v>4584</v>
      </c>
      <c r="H14" s="120">
        <f>F14+G14</f>
        <v>4584</v>
      </c>
    </row>
    <row r="15" spans="1:8" ht="19.5" customHeight="1">
      <c r="A15" s="118" t="s">
        <v>122</v>
      </c>
      <c r="B15" s="119" t="s">
        <v>123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124</v>
      </c>
      <c r="B16" s="119" t="s">
        <v>125</v>
      </c>
      <c r="C16" s="122"/>
      <c r="D16" s="122">
        <v>6570</v>
      </c>
      <c r="E16" s="120">
        <f>C16+D16</f>
        <v>6570</v>
      </c>
      <c r="F16" s="122"/>
      <c r="G16" s="122">
        <v>6570</v>
      </c>
      <c r="H16" s="120">
        <f>F16+G16</f>
        <v>6570</v>
      </c>
    </row>
    <row r="17" spans="1:8" ht="18.75" customHeight="1">
      <c r="A17" s="118" t="s">
        <v>126</v>
      </c>
      <c r="B17" s="123" t="s">
        <v>127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128</v>
      </c>
      <c r="B18" s="123" t="s">
        <v>129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130</v>
      </c>
    </row>
    <row r="21" ht="12.75">
      <c r="A21" s="128" t="s">
        <v>131</v>
      </c>
    </row>
    <row r="22" ht="12.75">
      <c r="A22" s="128" t="s">
        <v>132</v>
      </c>
    </row>
    <row r="23" ht="12.75">
      <c r="A23" s="128" t="s">
        <v>133</v>
      </c>
    </row>
    <row r="24" ht="12.75">
      <c r="A24" s="128" t="s">
        <v>134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27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46.8515625" style="105" bestFit="1" customWidth="1"/>
    <col min="4" max="4" width="37.00390625" style="105" bestFit="1" customWidth="1"/>
    <col min="5" max="5" width="32.57421875" style="105" customWidth="1"/>
    <col min="6" max="6" width="25.00390625" style="105" bestFit="1" customWidth="1"/>
    <col min="7" max="7" width="24.57421875" style="105" customWidth="1"/>
    <col min="8" max="16384" width="9.140625" style="105" customWidth="1"/>
  </cols>
  <sheetData>
    <row r="1" spans="1:2" ht="12.75">
      <c r="A1" s="103" t="s">
        <v>531</v>
      </c>
      <c r="B1" s="104"/>
    </row>
    <row r="2" spans="1:7" ht="12.75">
      <c r="A2" s="103" t="s">
        <v>1265</v>
      </c>
      <c r="B2" s="104"/>
      <c r="G2" s="158"/>
    </row>
    <row r="3" spans="1:7" ht="12.75">
      <c r="A3" s="103" t="s">
        <v>1339</v>
      </c>
      <c r="B3" s="104"/>
      <c r="E3" s="106"/>
      <c r="G3" s="158" t="s">
        <v>1202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07 СРЕМСКА МИТРОВИЦА</v>
      </c>
      <c r="B7" s="112"/>
    </row>
    <row r="8" spans="1:2" ht="12.75">
      <c r="A8" s="111" t="str">
        <f>"ЗДРАВСТВЕНА УСТАНОВА:  "&amp;ZU</f>
        <v>ЗДРАВСТВЕНА УСТАНОВА:  00207007 СП Б СЛАНКАМЕН</v>
      </c>
      <c r="B8" s="112"/>
    </row>
    <row r="9" spans="1:7" ht="59.25" customHeight="1">
      <c r="A9" s="681" t="s">
        <v>53</v>
      </c>
      <c r="B9" s="681"/>
      <c r="C9" s="681"/>
      <c r="D9" s="681"/>
      <c r="E9" s="681"/>
      <c r="F9" s="681"/>
      <c r="G9" s="681"/>
    </row>
    <row r="10" spans="3:4" ht="12.75">
      <c r="C10" s="113" t="s">
        <v>113</v>
      </c>
      <c r="D10" s="113"/>
    </row>
    <row r="11" spans="1:7" ht="59.25" customHeight="1">
      <c r="A11" s="129" t="s">
        <v>135</v>
      </c>
      <c r="B11" s="129" t="s">
        <v>141</v>
      </c>
      <c r="C11" s="130" t="s">
        <v>1204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29.25" customHeight="1">
      <c r="A13" s="160" t="s">
        <v>1281</v>
      </c>
      <c r="B13" s="119" t="s">
        <v>1203</v>
      </c>
      <c r="C13" s="121"/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ht="12.75">
      <c r="A15" s="128"/>
    </row>
    <row r="16" spans="1:7" ht="27.75" customHeight="1">
      <c r="A16" s="679"/>
      <c r="B16" s="679"/>
      <c r="C16" s="679"/>
      <c r="D16" s="679"/>
      <c r="E16" s="679"/>
      <c r="F16" s="679"/>
      <c r="G16" s="679"/>
    </row>
    <row r="17" ht="15.75" customHeight="1">
      <c r="A17" s="128"/>
    </row>
    <row r="18" spans="1:7" ht="47.25" customHeight="1">
      <c r="A18" s="681" t="s">
        <v>1214</v>
      </c>
      <c r="B18" s="681"/>
      <c r="C18" s="681"/>
      <c r="D18" s="554"/>
      <c r="E18" s="161"/>
      <c r="F18" s="161"/>
      <c r="G18" s="161"/>
    </row>
    <row r="19" ht="14.25" customHeight="1">
      <c r="A19" s="128"/>
    </row>
    <row r="20" spans="1:7" ht="16.5" customHeight="1">
      <c r="A20" s="128"/>
      <c r="D20" s="113"/>
      <c r="G20" s="113" t="s">
        <v>113</v>
      </c>
    </row>
    <row r="21" spans="1:7" ht="25.5">
      <c r="A21" s="129" t="s">
        <v>135</v>
      </c>
      <c r="B21" s="129" t="s">
        <v>141</v>
      </c>
      <c r="C21" s="130" t="s">
        <v>1216</v>
      </c>
      <c r="D21" s="130" t="s">
        <v>1218</v>
      </c>
      <c r="E21" s="130" t="s">
        <v>1219</v>
      </c>
      <c r="F21" s="130" t="s">
        <v>1220</v>
      </c>
      <c r="G21" s="130" t="s">
        <v>1102</v>
      </c>
    </row>
    <row r="22" spans="1:7" ht="12.75">
      <c r="A22" s="159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 t="s">
        <v>1217</v>
      </c>
    </row>
    <row r="23" spans="1:7" ht="31.5" customHeight="1">
      <c r="A23" s="160" t="s">
        <v>1281</v>
      </c>
      <c r="B23" s="119" t="s">
        <v>1215</v>
      </c>
      <c r="C23" s="121"/>
      <c r="D23" s="121"/>
      <c r="E23" s="121"/>
      <c r="F23" s="121"/>
      <c r="G23" s="120">
        <f>SUM(C23:F23)</f>
        <v>0</v>
      </c>
    </row>
    <row r="26" ht="12.75">
      <c r="A26" s="105" t="s">
        <v>1221</v>
      </c>
    </row>
    <row r="27" ht="12.75">
      <c r="A27" s="105" t="s">
        <v>75</v>
      </c>
    </row>
  </sheetData>
  <sheetProtection password="CB01" sheet="1"/>
  <mergeCells count="4">
    <mergeCell ref="A5:G5"/>
    <mergeCell ref="A9:G9"/>
    <mergeCell ref="A16:G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G13 F14 C23:G23">
      <formula1>0</formula1>
    </dataValidation>
  </dataValidations>
  <printOptions/>
  <pageMargins left="0.7480314960629921" right="0.7480314960629921" top="0.984251968503937" bottom="1.3779527559055118" header="0.5118110236220472" footer="0.7480314960629921"/>
  <pageSetup fitToHeight="1" fitToWidth="1" horizontalDpi="600" verticalDpi="600" orientation="landscape" paperSize="9" scale="6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G292"/>
  <sheetViews>
    <sheetView showGridLines="0" showZeros="0" showOutlineSymbols="0" zoomScalePageLayoutView="0" workbookViewId="0" topLeftCell="A241">
      <selection activeCell="A1" sqref="A1"/>
    </sheetView>
  </sheetViews>
  <sheetFormatPr defaultColWidth="9.140625" defaultRowHeight="12.75"/>
  <cols>
    <col min="1" max="1" width="5.28125" style="105" customWidth="1"/>
    <col min="2" max="2" width="17.8515625" style="105" customWidth="1"/>
    <col min="3" max="3" width="69.421875" style="105" customWidth="1"/>
    <col min="4" max="4" width="23.8515625" style="105" customWidth="1"/>
    <col min="5" max="5" width="32.57421875" style="105" customWidth="1"/>
    <col min="6" max="6" width="0.13671875" style="105" customWidth="1"/>
    <col min="7" max="7" width="0.9921875" style="105" customWidth="1"/>
    <col min="8" max="16384" width="9.140625" style="105" customWidth="1"/>
  </cols>
  <sheetData>
    <row r="1" spans="1:2" ht="12.75">
      <c r="A1" s="103" t="s">
        <v>531</v>
      </c>
      <c r="B1" s="104"/>
    </row>
    <row r="2" spans="1:7" ht="12.75">
      <c r="A2" s="103" t="s">
        <v>1265</v>
      </c>
      <c r="B2" s="104"/>
      <c r="G2" s="158"/>
    </row>
    <row r="3" spans="1:5" ht="12.75">
      <c r="A3" s="103" t="s">
        <v>1339</v>
      </c>
      <c r="B3" s="104"/>
      <c r="E3" s="158" t="s">
        <v>1222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07 СРЕМСКА МИТРОВИЦА</v>
      </c>
      <c r="B7" s="112"/>
    </row>
    <row r="8" spans="1:2" ht="12.75">
      <c r="A8" s="111" t="str">
        <f>"ЗДРАВСТВЕНА УСТАНОВА:  "&amp;ZU</f>
        <v>ЗДРАВСТВЕНА УСТАНОВА:  00207007 СП Б СЛАНКАМЕН</v>
      </c>
      <c r="B8" s="112"/>
    </row>
    <row r="9" spans="1:7" ht="59.25" customHeight="1">
      <c r="A9" s="681" t="s">
        <v>66</v>
      </c>
      <c r="B9" s="681"/>
      <c r="C9" s="681"/>
      <c r="D9" s="681"/>
      <c r="E9" s="560"/>
      <c r="F9" s="560"/>
      <c r="G9" s="560"/>
    </row>
    <row r="10" spans="3:4" ht="12.75">
      <c r="C10" s="113" t="s">
        <v>113</v>
      </c>
      <c r="D10" s="113"/>
    </row>
    <row r="11" spans="1:7" ht="59.25" customHeight="1">
      <c r="A11" s="129" t="s">
        <v>135</v>
      </c>
      <c r="B11" s="129" t="s">
        <v>141</v>
      </c>
      <c r="C11" s="130" t="s">
        <v>357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153">
      <c r="A13" s="160" t="s">
        <v>1281</v>
      </c>
      <c r="B13" s="119" t="s">
        <v>64</v>
      </c>
      <c r="C13" s="561"/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spans="1:7" ht="14.25" customHeight="1">
      <c r="A15" s="124"/>
      <c r="B15" s="125"/>
      <c r="C15" s="126"/>
      <c r="D15" s="126"/>
      <c r="E15" s="126"/>
      <c r="F15" s="127"/>
      <c r="G15" s="126"/>
    </row>
    <row r="16" spans="1:7" ht="14.25" customHeight="1">
      <c r="A16" s="124"/>
      <c r="B16" s="125"/>
      <c r="C16" s="126"/>
      <c r="D16" s="126"/>
      <c r="E16" s="126"/>
      <c r="F16" s="127"/>
      <c r="G16" s="126"/>
    </row>
    <row r="17" spans="1:7" ht="14.25" customHeight="1">
      <c r="A17" s="124"/>
      <c r="B17" s="125"/>
      <c r="C17" s="126"/>
      <c r="D17" s="126"/>
      <c r="E17" s="126"/>
      <c r="F17" s="127"/>
      <c r="G17" s="126"/>
    </row>
    <row r="18" spans="1:7" ht="14.25" customHeight="1">
      <c r="A18" s="124"/>
      <c r="B18" s="125"/>
      <c r="C18" s="126"/>
      <c r="D18" s="126"/>
      <c r="E18" s="126"/>
      <c r="F18" s="127"/>
      <c r="G18" s="126"/>
    </row>
    <row r="19" ht="12.75">
      <c r="A19" s="128"/>
    </row>
    <row r="20" spans="1:7" ht="27.75" customHeight="1">
      <c r="A20" s="679"/>
      <c r="B20" s="679"/>
      <c r="C20" s="679"/>
      <c r="D20" s="679"/>
      <c r="E20" s="679"/>
      <c r="F20" s="679"/>
      <c r="G20" s="679"/>
    </row>
    <row r="21" ht="15.75" customHeight="1">
      <c r="A21" s="128"/>
    </row>
    <row r="22" spans="1:7" ht="47.25" customHeight="1">
      <c r="A22" s="681" t="s">
        <v>65</v>
      </c>
      <c r="B22" s="681"/>
      <c r="C22" s="681"/>
      <c r="D22" s="681"/>
      <c r="E22" s="161"/>
      <c r="F22" s="161"/>
      <c r="G22" s="161"/>
    </row>
    <row r="24" ht="13.5" thickBot="1">
      <c r="D24" s="113" t="s">
        <v>113</v>
      </c>
    </row>
    <row r="25" spans="1:4" ht="12.75">
      <c r="A25" s="664" t="s">
        <v>193</v>
      </c>
      <c r="B25" s="662" t="s">
        <v>194</v>
      </c>
      <c r="C25" s="662" t="s">
        <v>195</v>
      </c>
      <c r="D25" s="666" t="s">
        <v>357</v>
      </c>
    </row>
    <row r="26" spans="1:4" ht="12.75">
      <c r="A26" s="665"/>
      <c r="B26" s="657"/>
      <c r="C26" s="657"/>
      <c r="D26" s="659"/>
    </row>
    <row r="27" spans="1:4" ht="12.75">
      <c r="A27" s="665"/>
      <c r="B27" s="657"/>
      <c r="C27" s="657"/>
      <c r="D27" s="659"/>
    </row>
    <row r="28" spans="1:4" ht="12.75">
      <c r="A28" s="188">
        <v>1</v>
      </c>
      <c r="B28" s="180">
        <v>2</v>
      </c>
      <c r="C28" s="180">
        <v>3</v>
      </c>
      <c r="D28" s="190">
        <v>4</v>
      </c>
    </row>
    <row r="29" spans="1:4" ht="25.5">
      <c r="A29" s="181">
        <v>5172</v>
      </c>
      <c r="B29" s="180"/>
      <c r="C29" s="179" t="s">
        <v>1588</v>
      </c>
      <c r="D29" s="178">
        <f>D30+D198</f>
        <v>0</v>
      </c>
    </row>
    <row r="30" spans="1:4" ht="12.75">
      <c r="A30" s="181">
        <v>5173</v>
      </c>
      <c r="B30" s="180">
        <v>400000</v>
      </c>
      <c r="C30" s="179" t="s">
        <v>1589</v>
      </c>
      <c r="D30" s="178">
        <f>D31+D53+D98+D113+D137+D150+D166+D181</f>
        <v>0</v>
      </c>
    </row>
    <row r="31" spans="1:4" ht="25.5">
      <c r="A31" s="181">
        <v>5174</v>
      </c>
      <c r="B31" s="180">
        <v>410000</v>
      </c>
      <c r="C31" s="179" t="s">
        <v>1590</v>
      </c>
      <c r="D31" s="178">
        <f>D32+D34+D38+D40+D45+D47+D49+D51</f>
        <v>0</v>
      </c>
    </row>
    <row r="32" spans="1:4" ht="12.75">
      <c r="A32" s="181">
        <v>5175</v>
      </c>
      <c r="B32" s="180">
        <v>411000</v>
      </c>
      <c r="C32" s="179" t="s">
        <v>1591</v>
      </c>
      <c r="D32" s="178">
        <f>D33</f>
        <v>0</v>
      </c>
    </row>
    <row r="33" spans="1:4" ht="12.75">
      <c r="A33" s="177">
        <v>5176</v>
      </c>
      <c r="B33" s="176">
        <v>411100</v>
      </c>
      <c r="C33" s="175" t="s">
        <v>1247</v>
      </c>
      <c r="D33" s="174"/>
    </row>
    <row r="34" spans="1:4" ht="12.75">
      <c r="A34" s="181">
        <v>5177</v>
      </c>
      <c r="B34" s="180">
        <v>412000</v>
      </c>
      <c r="C34" s="179" t="s">
        <v>1592</v>
      </c>
      <c r="D34" s="178">
        <f>SUM(D35:D37)</f>
        <v>0</v>
      </c>
    </row>
    <row r="35" spans="1:4" ht="12.75">
      <c r="A35" s="177">
        <v>5178</v>
      </c>
      <c r="B35" s="176">
        <v>412100</v>
      </c>
      <c r="C35" s="175" t="s">
        <v>1593</v>
      </c>
      <c r="D35" s="174"/>
    </row>
    <row r="36" spans="1:4" ht="12.75">
      <c r="A36" s="177">
        <v>5179</v>
      </c>
      <c r="B36" s="176">
        <v>412200</v>
      </c>
      <c r="C36" s="175" t="s">
        <v>928</v>
      </c>
      <c r="D36" s="174"/>
    </row>
    <row r="37" spans="1:4" ht="12.75">
      <c r="A37" s="177">
        <v>5180</v>
      </c>
      <c r="B37" s="176">
        <v>412300</v>
      </c>
      <c r="C37" s="175" t="s">
        <v>929</v>
      </c>
      <c r="D37" s="174"/>
    </row>
    <row r="38" spans="1:4" ht="12.75">
      <c r="A38" s="181">
        <v>5181</v>
      </c>
      <c r="B38" s="180">
        <v>413000</v>
      </c>
      <c r="C38" s="179" t="s">
        <v>1594</v>
      </c>
      <c r="D38" s="178">
        <f>D39</f>
        <v>0</v>
      </c>
    </row>
    <row r="39" spans="1:4" ht="12.75">
      <c r="A39" s="177">
        <v>5182</v>
      </c>
      <c r="B39" s="176">
        <v>413100</v>
      </c>
      <c r="C39" s="175" t="s">
        <v>930</v>
      </c>
      <c r="D39" s="174"/>
    </row>
    <row r="40" spans="1:4" ht="12.75">
      <c r="A40" s="181">
        <v>5183</v>
      </c>
      <c r="B40" s="180">
        <v>414000</v>
      </c>
      <c r="C40" s="179" t="s">
        <v>1595</v>
      </c>
      <c r="D40" s="178">
        <f>SUM(D41:D44)</f>
        <v>0</v>
      </c>
    </row>
    <row r="41" spans="1:4" ht="12.75">
      <c r="A41" s="177">
        <v>5184</v>
      </c>
      <c r="B41" s="176">
        <v>414100</v>
      </c>
      <c r="C41" s="175" t="s">
        <v>1248</v>
      </c>
      <c r="D41" s="174"/>
    </row>
    <row r="42" spans="1:4" ht="12.75">
      <c r="A42" s="177">
        <v>5185</v>
      </c>
      <c r="B42" s="176">
        <v>414200</v>
      </c>
      <c r="C42" s="175" t="s">
        <v>921</v>
      </c>
      <c r="D42" s="174"/>
    </row>
    <row r="43" spans="1:4" ht="12.75">
      <c r="A43" s="177">
        <v>5186</v>
      </c>
      <c r="B43" s="176">
        <v>414300</v>
      </c>
      <c r="C43" s="175" t="s">
        <v>922</v>
      </c>
      <c r="D43" s="174"/>
    </row>
    <row r="44" spans="1:4" ht="25.5">
      <c r="A44" s="177">
        <v>5187</v>
      </c>
      <c r="B44" s="176">
        <v>414400</v>
      </c>
      <c r="C44" s="175" t="s">
        <v>1420</v>
      </c>
      <c r="D44" s="174"/>
    </row>
    <row r="45" spans="1:4" ht="12.75">
      <c r="A45" s="181">
        <v>5188</v>
      </c>
      <c r="B45" s="180">
        <v>415000</v>
      </c>
      <c r="C45" s="179" t="s">
        <v>1596</v>
      </c>
      <c r="D45" s="178">
        <f>D46</f>
        <v>0</v>
      </c>
    </row>
    <row r="46" spans="1:4" ht="12.75">
      <c r="A46" s="177">
        <v>5189</v>
      </c>
      <c r="B46" s="176">
        <v>415100</v>
      </c>
      <c r="C46" s="175" t="s">
        <v>1421</v>
      </c>
      <c r="D46" s="174"/>
    </row>
    <row r="47" spans="1:4" ht="12.75">
      <c r="A47" s="181">
        <v>5190</v>
      </c>
      <c r="B47" s="180">
        <v>416000</v>
      </c>
      <c r="C47" s="179" t="s">
        <v>1597</v>
      </c>
      <c r="D47" s="178">
        <f>D48</f>
        <v>0</v>
      </c>
    </row>
    <row r="48" spans="1:4" ht="12.75">
      <c r="A48" s="177">
        <v>5191</v>
      </c>
      <c r="B48" s="176">
        <v>416100</v>
      </c>
      <c r="C48" s="175" t="s">
        <v>1422</v>
      </c>
      <c r="D48" s="174"/>
    </row>
    <row r="49" spans="1:4" ht="12.75">
      <c r="A49" s="181">
        <v>5192</v>
      </c>
      <c r="B49" s="180">
        <v>417000</v>
      </c>
      <c r="C49" s="179" t="s">
        <v>1598</v>
      </c>
      <c r="D49" s="178">
        <f>D50</f>
        <v>0</v>
      </c>
    </row>
    <row r="50" spans="1:4" ht="12.75">
      <c r="A50" s="177">
        <v>5193</v>
      </c>
      <c r="B50" s="176">
        <v>417100</v>
      </c>
      <c r="C50" s="175" t="s">
        <v>924</v>
      </c>
      <c r="D50" s="174"/>
    </row>
    <row r="51" spans="1:4" ht="12.75">
      <c r="A51" s="181">
        <v>5194</v>
      </c>
      <c r="B51" s="180">
        <v>418000</v>
      </c>
      <c r="C51" s="179" t="s">
        <v>1599</v>
      </c>
      <c r="D51" s="178">
        <f>D52</f>
        <v>0</v>
      </c>
    </row>
    <row r="52" spans="1:4" ht="12.75">
      <c r="A52" s="177">
        <v>5195</v>
      </c>
      <c r="B52" s="176">
        <v>418100</v>
      </c>
      <c r="C52" s="175" t="s">
        <v>923</v>
      </c>
      <c r="D52" s="174"/>
    </row>
    <row r="53" spans="1:4" ht="12.75">
      <c r="A53" s="181">
        <v>5196</v>
      </c>
      <c r="B53" s="180">
        <v>420000</v>
      </c>
      <c r="C53" s="179" t="s">
        <v>1600</v>
      </c>
      <c r="D53" s="178">
        <f>D54+D62+D68+D77+D85+D88</f>
        <v>0</v>
      </c>
    </row>
    <row r="54" spans="1:4" ht="12.75">
      <c r="A54" s="181">
        <v>5197</v>
      </c>
      <c r="B54" s="180">
        <v>421000</v>
      </c>
      <c r="C54" s="179" t="s">
        <v>1601</v>
      </c>
      <c r="D54" s="178">
        <f>SUM(D55:D61)</f>
        <v>0</v>
      </c>
    </row>
    <row r="55" spans="1:4" ht="12.75">
      <c r="A55" s="177">
        <v>5198</v>
      </c>
      <c r="B55" s="176">
        <v>421100</v>
      </c>
      <c r="C55" s="175" t="s">
        <v>925</v>
      </c>
      <c r="D55" s="174"/>
    </row>
    <row r="56" spans="1:4" ht="12.75">
      <c r="A56" s="177">
        <v>5199</v>
      </c>
      <c r="B56" s="176">
        <v>421200</v>
      </c>
      <c r="C56" s="175" t="s">
        <v>926</v>
      </c>
      <c r="D56" s="174"/>
    </row>
    <row r="57" spans="1:4" ht="12.75">
      <c r="A57" s="177">
        <v>5200</v>
      </c>
      <c r="B57" s="176">
        <v>421300</v>
      </c>
      <c r="C57" s="175" t="s">
        <v>927</v>
      </c>
      <c r="D57" s="174"/>
    </row>
    <row r="58" spans="1:4" ht="12.75">
      <c r="A58" s="177">
        <v>5201</v>
      </c>
      <c r="B58" s="176">
        <v>421400</v>
      </c>
      <c r="C58" s="175" t="s">
        <v>523</v>
      </c>
      <c r="D58" s="174"/>
    </row>
    <row r="59" spans="1:4" ht="12.75">
      <c r="A59" s="177">
        <v>5202</v>
      </c>
      <c r="B59" s="176">
        <v>421500</v>
      </c>
      <c r="C59" s="175" t="s">
        <v>524</v>
      </c>
      <c r="D59" s="174"/>
    </row>
    <row r="60" spans="1:4" ht="12.75">
      <c r="A60" s="177">
        <v>5203</v>
      </c>
      <c r="B60" s="176">
        <v>421600</v>
      </c>
      <c r="C60" s="175" t="s">
        <v>525</v>
      </c>
      <c r="D60" s="174"/>
    </row>
    <row r="61" spans="1:4" ht="12.75">
      <c r="A61" s="177">
        <v>5204</v>
      </c>
      <c r="B61" s="176">
        <v>421900</v>
      </c>
      <c r="C61" s="175" t="s">
        <v>1411</v>
      </c>
      <c r="D61" s="174"/>
    </row>
    <row r="62" spans="1:4" ht="12.75">
      <c r="A62" s="181">
        <v>5205</v>
      </c>
      <c r="B62" s="180">
        <v>422000</v>
      </c>
      <c r="C62" s="179" t="s">
        <v>1602</v>
      </c>
      <c r="D62" s="178">
        <f>SUM(D63:D67)</f>
        <v>0</v>
      </c>
    </row>
    <row r="63" spans="1:4" ht="12.75">
      <c r="A63" s="177">
        <v>5206</v>
      </c>
      <c r="B63" s="176">
        <v>422100</v>
      </c>
      <c r="C63" s="175" t="s">
        <v>919</v>
      </c>
      <c r="D63" s="174"/>
    </row>
    <row r="64" spans="1:4" ht="12.75">
      <c r="A64" s="177">
        <v>5207</v>
      </c>
      <c r="B64" s="176">
        <v>422200</v>
      </c>
      <c r="C64" s="175" t="s">
        <v>742</v>
      </c>
      <c r="D64" s="174"/>
    </row>
    <row r="65" spans="1:4" ht="12.75">
      <c r="A65" s="177">
        <v>5208</v>
      </c>
      <c r="B65" s="176">
        <v>422300</v>
      </c>
      <c r="C65" s="175" t="s">
        <v>743</v>
      </c>
      <c r="D65" s="174"/>
    </row>
    <row r="66" spans="1:4" ht="12.75">
      <c r="A66" s="177">
        <v>5209</v>
      </c>
      <c r="B66" s="176">
        <v>422400</v>
      </c>
      <c r="C66" s="175" t="s">
        <v>289</v>
      </c>
      <c r="D66" s="174"/>
    </row>
    <row r="67" spans="1:4" ht="12.75">
      <c r="A67" s="177">
        <v>5210</v>
      </c>
      <c r="B67" s="176">
        <v>422900</v>
      </c>
      <c r="C67" s="175" t="s">
        <v>1205</v>
      </c>
      <c r="D67" s="174"/>
    </row>
    <row r="68" spans="1:4" ht="12.75">
      <c r="A68" s="181">
        <v>5211</v>
      </c>
      <c r="B68" s="180">
        <v>423000</v>
      </c>
      <c r="C68" s="179" t="s">
        <v>1603</v>
      </c>
      <c r="D68" s="178">
        <f>SUM(D69:D76)</f>
        <v>0</v>
      </c>
    </row>
    <row r="69" spans="1:4" ht="12.75">
      <c r="A69" s="177">
        <v>5212</v>
      </c>
      <c r="B69" s="176">
        <v>423100</v>
      </c>
      <c r="C69" s="175" t="s">
        <v>1206</v>
      </c>
      <c r="D69" s="174"/>
    </row>
    <row r="70" spans="1:4" ht="12.75">
      <c r="A70" s="177">
        <v>5213</v>
      </c>
      <c r="B70" s="176">
        <v>423200</v>
      </c>
      <c r="C70" s="175" t="s">
        <v>1207</v>
      </c>
      <c r="D70" s="174"/>
    </row>
    <row r="71" spans="1:4" ht="12.75">
      <c r="A71" s="177">
        <v>5214</v>
      </c>
      <c r="B71" s="176">
        <v>423300</v>
      </c>
      <c r="C71" s="175" t="s">
        <v>1208</v>
      </c>
      <c r="D71" s="174"/>
    </row>
    <row r="72" spans="1:4" ht="12.75">
      <c r="A72" s="177">
        <v>5215</v>
      </c>
      <c r="B72" s="176">
        <v>423400</v>
      </c>
      <c r="C72" s="175" t="s">
        <v>318</v>
      </c>
      <c r="D72" s="174"/>
    </row>
    <row r="73" spans="1:4" ht="12.75">
      <c r="A73" s="177">
        <v>5216</v>
      </c>
      <c r="B73" s="176">
        <v>423500</v>
      </c>
      <c r="C73" s="175" t="s">
        <v>768</v>
      </c>
      <c r="D73" s="174"/>
    </row>
    <row r="74" spans="1:4" ht="12.75">
      <c r="A74" s="177">
        <v>5217</v>
      </c>
      <c r="B74" s="176">
        <v>423600</v>
      </c>
      <c r="C74" s="175" t="s">
        <v>334</v>
      </c>
      <c r="D74" s="174"/>
    </row>
    <row r="75" spans="1:4" ht="12.75">
      <c r="A75" s="177">
        <v>5218</v>
      </c>
      <c r="B75" s="176">
        <v>423700</v>
      </c>
      <c r="C75" s="175" t="s">
        <v>335</v>
      </c>
      <c r="D75" s="174"/>
    </row>
    <row r="76" spans="1:4" ht="12.75">
      <c r="A76" s="177">
        <v>5219</v>
      </c>
      <c r="B76" s="176">
        <v>423900</v>
      </c>
      <c r="C76" s="175" t="s">
        <v>336</v>
      </c>
      <c r="D76" s="174"/>
    </row>
    <row r="77" spans="1:4" ht="12.75">
      <c r="A77" s="181">
        <v>5220</v>
      </c>
      <c r="B77" s="180">
        <v>424000</v>
      </c>
      <c r="C77" s="179" t="s">
        <v>1604</v>
      </c>
      <c r="D77" s="178">
        <f>SUM(D78:D84)</f>
        <v>0</v>
      </c>
    </row>
    <row r="78" spans="1:4" ht="12.75">
      <c r="A78" s="177">
        <v>5221</v>
      </c>
      <c r="B78" s="176">
        <v>424100</v>
      </c>
      <c r="C78" s="175" t="s">
        <v>337</v>
      </c>
      <c r="D78" s="174"/>
    </row>
    <row r="79" spans="1:4" ht="12.75">
      <c r="A79" s="177">
        <v>5222</v>
      </c>
      <c r="B79" s="176">
        <v>424200</v>
      </c>
      <c r="C79" s="175" t="s">
        <v>338</v>
      </c>
      <c r="D79" s="174"/>
    </row>
    <row r="80" spans="1:4" ht="12.75">
      <c r="A80" s="177">
        <v>5223</v>
      </c>
      <c r="B80" s="176">
        <v>424300</v>
      </c>
      <c r="C80" s="175" t="s">
        <v>339</v>
      </c>
      <c r="D80" s="174"/>
    </row>
    <row r="81" spans="1:4" ht="12.75">
      <c r="A81" s="177">
        <v>5224</v>
      </c>
      <c r="B81" s="176">
        <v>424400</v>
      </c>
      <c r="C81" s="175" t="s">
        <v>156</v>
      </c>
      <c r="D81" s="174"/>
    </row>
    <row r="82" spans="1:4" ht="12.75">
      <c r="A82" s="177">
        <v>5225</v>
      </c>
      <c r="B82" s="176">
        <v>424500</v>
      </c>
      <c r="C82" s="175" t="s">
        <v>157</v>
      </c>
      <c r="D82" s="174"/>
    </row>
    <row r="83" spans="1:4" ht="12.75">
      <c r="A83" s="177">
        <v>5226</v>
      </c>
      <c r="B83" s="176">
        <v>424600</v>
      </c>
      <c r="C83" s="175" t="s">
        <v>1231</v>
      </c>
      <c r="D83" s="174"/>
    </row>
    <row r="84" spans="1:4" ht="12.75">
      <c r="A84" s="177">
        <v>5227</v>
      </c>
      <c r="B84" s="176">
        <v>424900</v>
      </c>
      <c r="C84" s="175" t="s">
        <v>1232</v>
      </c>
      <c r="D84" s="174"/>
    </row>
    <row r="85" spans="1:4" ht="12.75">
      <c r="A85" s="181">
        <v>5228</v>
      </c>
      <c r="B85" s="180">
        <v>425000</v>
      </c>
      <c r="C85" s="179" t="s">
        <v>1605</v>
      </c>
      <c r="D85" s="178">
        <f>D86+D87</f>
        <v>0</v>
      </c>
    </row>
    <row r="86" spans="1:4" ht="12.75">
      <c r="A86" s="177">
        <v>5229</v>
      </c>
      <c r="B86" s="176">
        <v>425100</v>
      </c>
      <c r="C86" s="175" t="s">
        <v>555</v>
      </c>
      <c r="D86" s="174"/>
    </row>
    <row r="87" spans="1:4" ht="12.75">
      <c r="A87" s="177">
        <v>5230</v>
      </c>
      <c r="B87" s="176">
        <v>425200</v>
      </c>
      <c r="C87" s="175" t="s">
        <v>556</v>
      </c>
      <c r="D87" s="174"/>
    </row>
    <row r="88" spans="1:4" ht="12.75">
      <c r="A88" s="181">
        <v>5231</v>
      </c>
      <c r="B88" s="180">
        <v>426000</v>
      </c>
      <c r="C88" s="179" t="s">
        <v>1606</v>
      </c>
      <c r="D88" s="178">
        <f>SUM(D89:D97)</f>
        <v>0</v>
      </c>
    </row>
    <row r="89" spans="1:4" ht="12.75">
      <c r="A89" s="177">
        <v>5232</v>
      </c>
      <c r="B89" s="176">
        <v>426100</v>
      </c>
      <c r="C89" s="175" t="s">
        <v>557</v>
      </c>
      <c r="D89" s="174"/>
    </row>
    <row r="90" spans="1:4" ht="12.75">
      <c r="A90" s="177">
        <v>5233</v>
      </c>
      <c r="B90" s="176">
        <v>426200</v>
      </c>
      <c r="C90" s="175" t="s">
        <v>1607</v>
      </c>
      <c r="D90" s="174"/>
    </row>
    <row r="91" spans="1:4" ht="12.75">
      <c r="A91" s="177">
        <v>5234</v>
      </c>
      <c r="B91" s="176">
        <v>426300</v>
      </c>
      <c r="C91" s="175" t="s">
        <v>558</v>
      </c>
      <c r="D91" s="174"/>
    </row>
    <row r="92" spans="1:4" ht="12.75">
      <c r="A92" s="177">
        <v>5235</v>
      </c>
      <c r="B92" s="176">
        <v>426400</v>
      </c>
      <c r="C92" s="175" t="s">
        <v>559</v>
      </c>
      <c r="D92" s="174"/>
    </row>
    <row r="93" spans="1:4" ht="12.75">
      <c r="A93" s="177">
        <v>5236</v>
      </c>
      <c r="B93" s="176">
        <v>426500</v>
      </c>
      <c r="C93" s="175" t="s">
        <v>179</v>
      </c>
      <c r="D93" s="174"/>
    </row>
    <row r="94" spans="1:4" ht="12.75">
      <c r="A94" s="177">
        <v>5237</v>
      </c>
      <c r="B94" s="176">
        <v>426600</v>
      </c>
      <c r="C94" s="175" t="s">
        <v>180</v>
      </c>
      <c r="D94" s="174"/>
    </row>
    <row r="95" spans="1:4" ht="12.75">
      <c r="A95" s="177">
        <v>5238</v>
      </c>
      <c r="B95" s="176">
        <v>426700</v>
      </c>
      <c r="C95" s="175" t="s">
        <v>181</v>
      </c>
      <c r="D95" s="174"/>
    </row>
    <row r="96" spans="1:4" ht="12.75">
      <c r="A96" s="177">
        <v>5239</v>
      </c>
      <c r="B96" s="176">
        <v>426800</v>
      </c>
      <c r="C96" s="175" t="s">
        <v>1241</v>
      </c>
      <c r="D96" s="174"/>
    </row>
    <row r="97" spans="1:4" ht="12.75">
      <c r="A97" s="177">
        <v>5240</v>
      </c>
      <c r="B97" s="176">
        <v>426900</v>
      </c>
      <c r="C97" s="175" t="s">
        <v>182</v>
      </c>
      <c r="D97" s="174"/>
    </row>
    <row r="98" spans="1:4" ht="25.5">
      <c r="A98" s="181">
        <v>5241</v>
      </c>
      <c r="B98" s="180">
        <v>430000</v>
      </c>
      <c r="C98" s="179" t="s">
        <v>1608</v>
      </c>
      <c r="D98" s="178">
        <f>D99+D103+D105+D107+D111</f>
        <v>0</v>
      </c>
    </row>
    <row r="99" spans="1:4" ht="12.75">
      <c r="A99" s="181">
        <v>5242</v>
      </c>
      <c r="B99" s="180">
        <v>431000</v>
      </c>
      <c r="C99" s="179" t="s">
        <v>1609</v>
      </c>
      <c r="D99" s="178">
        <f>SUM(D100:D102)</f>
        <v>0</v>
      </c>
    </row>
    <row r="100" spans="1:4" ht="12.75">
      <c r="A100" s="177">
        <v>5243</v>
      </c>
      <c r="B100" s="176">
        <v>431100</v>
      </c>
      <c r="C100" s="175" t="s">
        <v>1610</v>
      </c>
      <c r="D100" s="174"/>
    </row>
    <row r="101" spans="1:4" ht="12.75">
      <c r="A101" s="177">
        <v>5244</v>
      </c>
      <c r="B101" s="176">
        <v>431200</v>
      </c>
      <c r="C101" s="175" t="s">
        <v>319</v>
      </c>
      <c r="D101" s="174"/>
    </row>
    <row r="102" spans="1:4" ht="12.75">
      <c r="A102" s="177">
        <v>5245</v>
      </c>
      <c r="B102" s="176">
        <v>431300</v>
      </c>
      <c r="C102" s="175" t="s">
        <v>320</v>
      </c>
      <c r="D102" s="174"/>
    </row>
    <row r="103" spans="1:4" ht="12.75">
      <c r="A103" s="181">
        <v>5246</v>
      </c>
      <c r="B103" s="180">
        <v>432000</v>
      </c>
      <c r="C103" s="179" t="s">
        <v>1611</v>
      </c>
      <c r="D103" s="178">
        <f>D104</f>
        <v>0</v>
      </c>
    </row>
    <row r="104" spans="1:4" ht="12.75">
      <c r="A104" s="177">
        <v>5247</v>
      </c>
      <c r="B104" s="176">
        <v>432100</v>
      </c>
      <c r="C104" s="175" t="s">
        <v>430</v>
      </c>
      <c r="D104" s="174"/>
    </row>
    <row r="105" spans="1:4" ht="12.75">
      <c r="A105" s="181">
        <v>5248</v>
      </c>
      <c r="B105" s="180">
        <v>433000</v>
      </c>
      <c r="C105" s="179" t="s">
        <v>1612</v>
      </c>
      <c r="D105" s="178">
        <f>D106</f>
        <v>0</v>
      </c>
    </row>
    <row r="106" spans="1:4" ht="12.75">
      <c r="A106" s="177">
        <v>5249</v>
      </c>
      <c r="B106" s="176">
        <v>433100</v>
      </c>
      <c r="C106" s="175" t="s">
        <v>321</v>
      </c>
      <c r="D106" s="174"/>
    </row>
    <row r="107" spans="1:4" ht="12.75">
      <c r="A107" s="181">
        <v>5250</v>
      </c>
      <c r="B107" s="180">
        <v>434000</v>
      </c>
      <c r="C107" s="179" t="s">
        <v>1613</v>
      </c>
      <c r="D107" s="178">
        <f>SUM(D108:D110)</f>
        <v>0</v>
      </c>
    </row>
    <row r="108" spans="1:4" ht="12.75">
      <c r="A108" s="177">
        <v>5251</v>
      </c>
      <c r="B108" s="176">
        <v>434100</v>
      </c>
      <c r="C108" s="175" t="s">
        <v>322</v>
      </c>
      <c r="D108" s="174"/>
    </row>
    <row r="109" spans="1:4" ht="12.75">
      <c r="A109" s="177">
        <v>5252</v>
      </c>
      <c r="B109" s="176">
        <v>434200</v>
      </c>
      <c r="C109" s="175" t="s">
        <v>323</v>
      </c>
      <c r="D109" s="174"/>
    </row>
    <row r="110" spans="1:4" ht="12.75">
      <c r="A110" s="177">
        <v>5253</v>
      </c>
      <c r="B110" s="176">
        <v>434300</v>
      </c>
      <c r="C110" s="175" t="s">
        <v>324</v>
      </c>
      <c r="D110" s="174"/>
    </row>
    <row r="111" spans="1:4" ht="12.75">
      <c r="A111" s="181">
        <v>5254</v>
      </c>
      <c r="B111" s="180">
        <v>435000</v>
      </c>
      <c r="C111" s="179" t="s">
        <v>1614</v>
      </c>
      <c r="D111" s="178">
        <f>D112</f>
        <v>0</v>
      </c>
    </row>
    <row r="112" spans="1:4" ht="12.75">
      <c r="A112" s="177">
        <v>5255</v>
      </c>
      <c r="B112" s="176">
        <v>435100</v>
      </c>
      <c r="C112" s="175" t="s">
        <v>325</v>
      </c>
      <c r="D112" s="174"/>
    </row>
    <row r="113" spans="1:4" ht="25.5">
      <c r="A113" s="181">
        <v>5256</v>
      </c>
      <c r="B113" s="180">
        <v>440000</v>
      </c>
      <c r="C113" s="179" t="s">
        <v>1615</v>
      </c>
      <c r="D113" s="178">
        <f>D114+D124+D131+D133</f>
        <v>0</v>
      </c>
    </row>
    <row r="114" spans="1:4" ht="12.75">
      <c r="A114" s="181">
        <v>5257</v>
      </c>
      <c r="B114" s="180">
        <v>441000</v>
      </c>
      <c r="C114" s="179" t="s">
        <v>1616</v>
      </c>
      <c r="D114" s="178">
        <f>SUM(D115:D123)</f>
        <v>0</v>
      </c>
    </row>
    <row r="115" spans="1:4" ht="12.75">
      <c r="A115" s="177">
        <v>5258</v>
      </c>
      <c r="B115" s="176">
        <v>441100</v>
      </c>
      <c r="C115" s="175" t="s">
        <v>757</v>
      </c>
      <c r="D115" s="174"/>
    </row>
    <row r="116" spans="1:4" ht="12.75">
      <c r="A116" s="177">
        <v>5259</v>
      </c>
      <c r="B116" s="176">
        <v>441200</v>
      </c>
      <c r="C116" s="175" t="s">
        <v>758</v>
      </c>
      <c r="D116" s="174"/>
    </row>
    <row r="117" spans="1:4" ht="12.75">
      <c r="A117" s="177">
        <v>5260</v>
      </c>
      <c r="B117" s="176">
        <v>441300</v>
      </c>
      <c r="C117" s="175" t="s">
        <v>759</v>
      </c>
      <c r="D117" s="174"/>
    </row>
    <row r="118" spans="1:4" ht="12.75">
      <c r="A118" s="177">
        <v>5261</v>
      </c>
      <c r="B118" s="176">
        <v>441400</v>
      </c>
      <c r="C118" s="175" t="s">
        <v>760</v>
      </c>
      <c r="D118" s="174"/>
    </row>
    <row r="119" spans="1:4" ht="12.75">
      <c r="A119" s="177">
        <v>5262</v>
      </c>
      <c r="B119" s="176">
        <v>441500</v>
      </c>
      <c r="C119" s="175" t="s">
        <v>761</v>
      </c>
      <c r="D119" s="174"/>
    </row>
    <row r="120" spans="1:4" ht="12.75">
      <c r="A120" s="177">
        <v>5263</v>
      </c>
      <c r="B120" s="176">
        <v>441600</v>
      </c>
      <c r="C120" s="175" t="s">
        <v>1303</v>
      </c>
      <c r="D120" s="174"/>
    </row>
    <row r="121" spans="1:4" ht="12.75">
      <c r="A121" s="177">
        <v>5264</v>
      </c>
      <c r="B121" s="176">
        <v>441700</v>
      </c>
      <c r="C121" s="175" t="s">
        <v>634</v>
      </c>
      <c r="D121" s="174"/>
    </row>
    <row r="122" spans="1:4" ht="12.75">
      <c r="A122" s="177">
        <v>5265</v>
      </c>
      <c r="B122" s="176">
        <v>441800</v>
      </c>
      <c r="C122" s="175" t="s">
        <v>635</v>
      </c>
      <c r="D122" s="174"/>
    </row>
    <row r="123" spans="1:4" ht="12.75">
      <c r="A123" s="177">
        <v>5266</v>
      </c>
      <c r="B123" s="176">
        <v>441900</v>
      </c>
      <c r="C123" s="175" t="s">
        <v>567</v>
      </c>
      <c r="D123" s="174"/>
    </row>
    <row r="124" spans="1:4" ht="12.75">
      <c r="A124" s="181">
        <v>5267</v>
      </c>
      <c r="B124" s="180">
        <v>442000</v>
      </c>
      <c r="C124" s="179" t="s">
        <v>1617</v>
      </c>
      <c r="D124" s="178">
        <f>SUM(D125:D130)</f>
        <v>0</v>
      </c>
    </row>
    <row r="125" spans="1:4" ht="25.5">
      <c r="A125" s="177">
        <v>5268</v>
      </c>
      <c r="B125" s="176">
        <v>442100</v>
      </c>
      <c r="C125" s="175" t="s">
        <v>431</v>
      </c>
      <c r="D125" s="174"/>
    </row>
    <row r="126" spans="1:4" ht="12.75">
      <c r="A126" s="177">
        <v>5269</v>
      </c>
      <c r="B126" s="176">
        <v>442200</v>
      </c>
      <c r="C126" s="175" t="s">
        <v>636</v>
      </c>
      <c r="D126" s="174"/>
    </row>
    <row r="127" spans="1:4" ht="12.75">
      <c r="A127" s="177">
        <v>5270</v>
      </c>
      <c r="B127" s="176">
        <v>442300</v>
      </c>
      <c r="C127" s="175" t="s">
        <v>637</v>
      </c>
      <c r="D127" s="174"/>
    </row>
    <row r="128" spans="1:4" ht="12.75">
      <c r="A128" s="177">
        <v>5271</v>
      </c>
      <c r="B128" s="176">
        <v>442400</v>
      </c>
      <c r="C128" s="175" t="s">
        <v>638</v>
      </c>
      <c r="D128" s="174"/>
    </row>
    <row r="129" spans="1:4" ht="12.75">
      <c r="A129" s="177">
        <v>5272</v>
      </c>
      <c r="B129" s="176">
        <v>442500</v>
      </c>
      <c r="C129" s="175" t="s">
        <v>1305</v>
      </c>
      <c r="D129" s="174"/>
    </row>
    <row r="130" spans="1:4" ht="12.75">
      <c r="A130" s="177">
        <v>5273</v>
      </c>
      <c r="B130" s="176">
        <v>442600</v>
      </c>
      <c r="C130" s="175" t="s">
        <v>1306</v>
      </c>
      <c r="D130" s="174"/>
    </row>
    <row r="131" spans="1:4" ht="12.75">
      <c r="A131" s="181">
        <v>5274</v>
      </c>
      <c r="B131" s="180">
        <v>443000</v>
      </c>
      <c r="C131" s="179" t="s">
        <v>1618</v>
      </c>
      <c r="D131" s="178">
        <f>D132</f>
        <v>0</v>
      </c>
    </row>
    <row r="132" spans="1:4" ht="12.75">
      <c r="A132" s="177">
        <v>5275</v>
      </c>
      <c r="B132" s="176">
        <v>443100</v>
      </c>
      <c r="C132" s="175" t="s">
        <v>327</v>
      </c>
      <c r="D132" s="174"/>
    </row>
    <row r="133" spans="1:4" ht="12.75">
      <c r="A133" s="181">
        <v>5276</v>
      </c>
      <c r="B133" s="180">
        <v>444000</v>
      </c>
      <c r="C133" s="179" t="s">
        <v>1619</v>
      </c>
      <c r="D133" s="178">
        <f>SUM(D134:D136)</f>
        <v>0</v>
      </c>
    </row>
    <row r="134" spans="1:4" ht="12.75">
      <c r="A134" s="177">
        <v>5277</v>
      </c>
      <c r="B134" s="176">
        <v>444100</v>
      </c>
      <c r="C134" s="175" t="s">
        <v>345</v>
      </c>
      <c r="D134" s="174"/>
    </row>
    <row r="135" spans="1:4" ht="12.75">
      <c r="A135" s="177">
        <v>5278</v>
      </c>
      <c r="B135" s="176">
        <v>444200</v>
      </c>
      <c r="C135" s="175" t="s">
        <v>346</v>
      </c>
      <c r="D135" s="174"/>
    </row>
    <row r="136" spans="1:4" ht="12.75">
      <c r="A136" s="177">
        <v>5279</v>
      </c>
      <c r="B136" s="176">
        <v>444300</v>
      </c>
      <c r="C136" s="175" t="s">
        <v>432</v>
      </c>
      <c r="D136" s="174"/>
    </row>
    <row r="137" spans="1:4" ht="12.75">
      <c r="A137" s="181">
        <v>5280</v>
      </c>
      <c r="B137" s="180">
        <v>450000</v>
      </c>
      <c r="C137" s="179" t="s">
        <v>1620</v>
      </c>
      <c r="D137" s="178">
        <f>D138+D141+D144+D147</f>
        <v>0</v>
      </c>
    </row>
    <row r="138" spans="1:4" ht="25.5">
      <c r="A138" s="181">
        <v>5281</v>
      </c>
      <c r="B138" s="180">
        <v>451000</v>
      </c>
      <c r="C138" s="179" t="s">
        <v>1621</v>
      </c>
      <c r="D138" s="178">
        <f>D139+D140</f>
        <v>0</v>
      </c>
    </row>
    <row r="139" spans="1:4" ht="12.75">
      <c r="A139" s="177">
        <v>5282</v>
      </c>
      <c r="B139" s="176">
        <v>451100</v>
      </c>
      <c r="C139" s="175" t="s">
        <v>774</v>
      </c>
      <c r="D139" s="174"/>
    </row>
    <row r="140" spans="1:4" ht="12.75">
      <c r="A140" s="177">
        <v>5283</v>
      </c>
      <c r="B140" s="176">
        <v>451200</v>
      </c>
      <c r="C140" s="175" t="s">
        <v>775</v>
      </c>
      <c r="D140" s="174"/>
    </row>
    <row r="141" spans="1:4" ht="25.5">
      <c r="A141" s="181">
        <v>5284</v>
      </c>
      <c r="B141" s="180">
        <v>452000</v>
      </c>
      <c r="C141" s="179" t="s">
        <v>1622</v>
      </c>
      <c r="D141" s="178">
        <f>D142+D143</f>
        <v>0</v>
      </c>
    </row>
    <row r="142" spans="1:4" ht="12.75">
      <c r="A142" s="177">
        <v>5285</v>
      </c>
      <c r="B142" s="176">
        <v>452100</v>
      </c>
      <c r="C142" s="175" t="s">
        <v>776</v>
      </c>
      <c r="D142" s="174"/>
    </row>
    <row r="143" spans="1:4" ht="12.75">
      <c r="A143" s="177">
        <v>5286</v>
      </c>
      <c r="B143" s="176">
        <v>452200</v>
      </c>
      <c r="C143" s="175" t="s">
        <v>777</v>
      </c>
      <c r="D143" s="174"/>
    </row>
    <row r="144" spans="1:4" ht="12.75">
      <c r="A144" s="181">
        <v>5287</v>
      </c>
      <c r="B144" s="180">
        <v>453000</v>
      </c>
      <c r="C144" s="179" t="s">
        <v>1623</v>
      </c>
      <c r="D144" s="178">
        <f>D145+D146</f>
        <v>0</v>
      </c>
    </row>
    <row r="145" spans="1:4" ht="12.75">
      <c r="A145" s="177">
        <v>5288</v>
      </c>
      <c r="B145" s="176">
        <v>453100</v>
      </c>
      <c r="C145" s="175" t="s">
        <v>778</v>
      </c>
      <c r="D145" s="174"/>
    </row>
    <row r="146" spans="1:4" ht="12.75">
      <c r="A146" s="177">
        <v>5289</v>
      </c>
      <c r="B146" s="176">
        <v>453200</v>
      </c>
      <c r="C146" s="175" t="s">
        <v>1223</v>
      </c>
      <c r="D146" s="174"/>
    </row>
    <row r="147" spans="1:4" ht="12.75">
      <c r="A147" s="181">
        <v>5290</v>
      </c>
      <c r="B147" s="180">
        <v>454000</v>
      </c>
      <c r="C147" s="179" t="s">
        <v>1624</v>
      </c>
      <c r="D147" s="178">
        <f>D148+D149</f>
        <v>0</v>
      </c>
    </row>
    <row r="148" spans="1:4" ht="12.75">
      <c r="A148" s="177">
        <v>5291</v>
      </c>
      <c r="B148" s="176">
        <v>454100</v>
      </c>
      <c r="C148" s="175" t="s">
        <v>1224</v>
      </c>
      <c r="D148" s="174"/>
    </row>
    <row r="149" spans="1:4" ht="12.75">
      <c r="A149" s="177">
        <v>5292</v>
      </c>
      <c r="B149" s="176">
        <v>454200</v>
      </c>
      <c r="C149" s="175" t="s">
        <v>1225</v>
      </c>
      <c r="D149" s="174"/>
    </row>
    <row r="150" spans="1:4" ht="12.75">
      <c r="A150" s="181">
        <v>5293</v>
      </c>
      <c r="B150" s="180">
        <v>460000</v>
      </c>
      <c r="C150" s="179" t="s">
        <v>1625</v>
      </c>
      <c r="D150" s="178">
        <f>D151+D154+D157+D160+D163</f>
        <v>0</v>
      </c>
    </row>
    <row r="151" spans="1:4" ht="12.75">
      <c r="A151" s="181">
        <v>5294</v>
      </c>
      <c r="B151" s="180">
        <v>461000</v>
      </c>
      <c r="C151" s="179" t="s">
        <v>1626</v>
      </c>
      <c r="D151" s="178">
        <f>D152+D153</f>
        <v>0</v>
      </c>
    </row>
    <row r="152" spans="1:4" ht="12.75">
      <c r="A152" s="177">
        <v>5295</v>
      </c>
      <c r="B152" s="176">
        <v>461100</v>
      </c>
      <c r="C152" s="175" t="s">
        <v>1226</v>
      </c>
      <c r="D152" s="174"/>
    </row>
    <row r="153" spans="1:4" ht="12.75">
      <c r="A153" s="177">
        <v>5296</v>
      </c>
      <c r="B153" s="176">
        <v>461200</v>
      </c>
      <c r="C153" s="175" t="s">
        <v>1227</v>
      </c>
      <c r="D153" s="174"/>
    </row>
    <row r="154" spans="1:4" ht="12.75">
      <c r="A154" s="181">
        <v>5297</v>
      </c>
      <c r="B154" s="180">
        <v>462000</v>
      </c>
      <c r="C154" s="179" t="s">
        <v>1627</v>
      </c>
      <c r="D154" s="178">
        <f>D155+D156</f>
        <v>0</v>
      </c>
    </row>
    <row r="155" spans="1:4" ht="12.75">
      <c r="A155" s="177">
        <v>5298</v>
      </c>
      <c r="B155" s="176">
        <v>462100</v>
      </c>
      <c r="C155" s="175" t="s">
        <v>328</v>
      </c>
      <c r="D155" s="174"/>
    </row>
    <row r="156" spans="1:4" ht="12.75">
      <c r="A156" s="177">
        <v>5299</v>
      </c>
      <c r="B156" s="176">
        <v>462200</v>
      </c>
      <c r="C156" s="175" t="s">
        <v>1338</v>
      </c>
      <c r="D156" s="174"/>
    </row>
    <row r="157" spans="1:4" ht="12.75">
      <c r="A157" s="181">
        <v>5300</v>
      </c>
      <c r="B157" s="180">
        <v>463000</v>
      </c>
      <c r="C157" s="179" t="s">
        <v>1628</v>
      </c>
      <c r="D157" s="178">
        <f>D158+D159</f>
        <v>0</v>
      </c>
    </row>
    <row r="158" spans="1:4" ht="12.75">
      <c r="A158" s="177">
        <v>5301</v>
      </c>
      <c r="B158" s="176">
        <v>463100</v>
      </c>
      <c r="C158" s="175" t="s">
        <v>1209</v>
      </c>
      <c r="D158" s="174"/>
    </row>
    <row r="159" spans="1:4" ht="12.75">
      <c r="A159" s="177">
        <v>5302</v>
      </c>
      <c r="B159" s="176">
        <v>463200</v>
      </c>
      <c r="C159" s="175" t="s">
        <v>1304</v>
      </c>
      <c r="D159" s="174"/>
    </row>
    <row r="160" spans="1:4" ht="25.5">
      <c r="A160" s="181">
        <v>5303</v>
      </c>
      <c r="B160" s="180">
        <v>464000</v>
      </c>
      <c r="C160" s="179" t="s">
        <v>1629</v>
      </c>
      <c r="D160" s="178">
        <f>D161+D162</f>
        <v>0</v>
      </c>
    </row>
    <row r="161" spans="1:4" ht="12.75">
      <c r="A161" s="177">
        <v>5304</v>
      </c>
      <c r="B161" s="176">
        <v>464100</v>
      </c>
      <c r="C161" s="175" t="s">
        <v>516</v>
      </c>
      <c r="D161" s="174"/>
    </row>
    <row r="162" spans="1:4" ht="12.75">
      <c r="A162" s="177">
        <v>5305</v>
      </c>
      <c r="B162" s="176">
        <v>464200</v>
      </c>
      <c r="C162" s="175" t="s">
        <v>517</v>
      </c>
      <c r="D162" s="174"/>
    </row>
    <row r="163" spans="1:4" ht="12.75">
      <c r="A163" s="181">
        <v>5306</v>
      </c>
      <c r="B163" s="180">
        <v>465000</v>
      </c>
      <c r="C163" s="179" t="s">
        <v>1630</v>
      </c>
      <c r="D163" s="178">
        <f>D164+D165</f>
        <v>0</v>
      </c>
    </row>
    <row r="164" spans="1:4" ht="12.75">
      <c r="A164" s="177">
        <v>5307</v>
      </c>
      <c r="B164" s="176">
        <v>465100</v>
      </c>
      <c r="C164" s="175" t="s">
        <v>518</v>
      </c>
      <c r="D164" s="174"/>
    </row>
    <row r="165" spans="1:4" ht="12.75">
      <c r="A165" s="177">
        <v>5308</v>
      </c>
      <c r="B165" s="176">
        <v>465200</v>
      </c>
      <c r="C165" s="175" t="s">
        <v>519</v>
      </c>
      <c r="D165" s="174"/>
    </row>
    <row r="166" spans="1:4" ht="12.75">
      <c r="A166" s="181">
        <v>5309</v>
      </c>
      <c r="B166" s="180">
        <v>470000</v>
      </c>
      <c r="C166" s="179" t="s">
        <v>1631</v>
      </c>
      <c r="D166" s="178">
        <f>D167+D171</f>
        <v>0</v>
      </c>
    </row>
    <row r="167" spans="1:4" ht="25.5">
      <c r="A167" s="181">
        <v>5310</v>
      </c>
      <c r="B167" s="180">
        <v>471000</v>
      </c>
      <c r="C167" s="179" t="s">
        <v>1632</v>
      </c>
      <c r="D167" s="178">
        <f>SUM(D168:D170)</f>
        <v>0</v>
      </c>
    </row>
    <row r="168" spans="1:4" ht="12.75">
      <c r="A168" s="177">
        <v>5311</v>
      </c>
      <c r="B168" s="176">
        <v>471100</v>
      </c>
      <c r="C168" s="175" t="s">
        <v>647</v>
      </c>
      <c r="D168" s="174"/>
    </row>
    <row r="169" spans="1:4" ht="12.75">
      <c r="A169" s="177">
        <v>5312</v>
      </c>
      <c r="B169" s="176">
        <v>471200</v>
      </c>
      <c r="C169" s="175" t="s">
        <v>552</v>
      </c>
      <c r="D169" s="174"/>
    </row>
    <row r="170" spans="1:4" ht="25.5">
      <c r="A170" s="177">
        <v>5313</v>
      </c>
      <c r="B170" s="176">
        <v>471900</v>
      </c>
      <c r="C170" s="175" t="s">
        <v>553</v>
      </c>
      <c r="D170" s="174"/>
    </row>
    <row r="171" spans="1:4" ht="12.75">
      <c r="A171" s="181">
        <v>5314</v>
      </c>
      <c r="B171" s="180">
        <v>472000</v>
      </c>
      <c r="C171" s="179" t="s">
        <v>1633</v>
      </c>
      <c r="D171" s="178">
        <f>SUM(D172:D180)</f>
        <v>0</v>
      </c>
    </row>
    <row r="172" spans="1:4" ht="12.75">
      <c r="A172" s="177">
        <v>5315</v>
      </c>
      <c r="B172" s="176">
        <v>472100</v>
      </c>
      <c r="C172" s="175" t="s">
        <v>554</v>
      </c>
      <c r="D172" s="174"/>
    </row>
    <row r="173" spans="1:4" ht="12.75">
      <c r="A173" s="177">
        <v>5316</v>
      </c>
      <c r="B173" s="176">
        <v>472200</v>
      </c>
      <c r="C173" s="175" t="s">
        <v>1634</v>
      </c>
      <c r="D173" s="174"/>
    </row>
    <row r="174" spans="1:4" ht="12.75">
      <c r="A174" s="177">
        <v>5317</v>
      </c>
      <c r="B174" s="176">
        <v>472300</v>
      </c>
      <c r="C174" s="175" t="s">
        <v>1635</v>
      </c>
      <c r="D174" s="174"/>
    </row>
    <row r="175" spans="1:4" ht="12.75">
      <c r="A175" s="177">
        <v>5318</v>
      </c>
      <c r="B175" s="176">
        <v>472400</v>
      </c>
      <c r="C175" s="175" t="s">
        <v>1636</v>
      </c>
      <c r="D175" s="174"/>
    </row>
    <row r="176" spans="1:4" ht="12.75">
      <c r="A176" s="177">
        <v>5319</v>
      </c>
      <c r="B176" s="176">
        <v>472500</v>
      </c>
      <c r="C176" s="175" t="s">
        <v>497</v>
      </c>
      <c r="D176" s="174"/>
    </row>
    <row r="177" spans="1:4" ht="12.75">
      <c r="A177" s="177">
        <v>5320</v>
      </c>
      <c r="B177" s="176">
        <v>472600</v>
      </c>
      <c r="C177" s="175" t="s">
        <v>498</v>
      </c>
      <c r="D177" s="174"/>
    </row>
    <row r="178" spans="1:4" ht="12.75">
      <c r="A178" s="177">
        <v>5321</v>
      </c>
      <c r="B178" s="176">
        <v>472700</v>
      </c>
      <c r="C178" s="175" t="s">
        <v>1637</v>
      </c>
      <c r="D178" s="174"/>
    </row>
    <row r="179" spans="1:4" ht="12.75">
      <c r="A179" s="177">
        <v>5322</v>
      </c>
      <c r="B179" s="176">
        <v>472800</v>
      </c>
      <c r="C179" s="175" t="s">
        <v>40</v>
      </c>
      <c r="D179" s="174"/>
    </row>
    <row r="180" spans="1:4" ht="12.75">
      <c r="A180" s="177">
        <v>5323</v>
      </c>
      <c r="B180" s="176">
        <v>472900</v>
      </c>
      <c r="C180" s="175" t="s">
        <v>1481</v>
      </c>
      <c r="D180" s="174"/>
    </row>
    <row r="181" spans="1:4" ht="12.75">
      <c r="A181" s="181">
        <v>5324</v>
      </c>
      <c r="B181" s="180">
        <v>480000</v>
      </c>
      <c r="C181" s="179" t="s">
        <v>41</v>
      </c>
      <c r="D181" s="178">
        <f>D182+D185+D189+D191+D194+D196</f>
        <v>0</v>
      </c>
    </row>
    <row r="182" spans="1:4" ht="12.75">
      <c r="A182" s="181">
        <v>5325</v>
      </c>
      <c r="B182" s="180">
        <v>481000</v>
      </c>
      <c r="C182" s="179" t="s">
        <v>42</v>
      </c>
      <c r="D182" s="178">
        <f>D183+D184</f>
        <v>0</v>
      </c>
    </row>
    <row r="183" spans="1:4" ht="12.75">
      <c r="A183" s="177">
        <v>5326</v>
      </c>
      <c r="B183" s="176">
        <v>481100</v>
      </c>
      <c r="C183" s="175" t="s">
        <v>1228</v>
      </c>
      <c r="D183" s="174"/>
    </row>
    <row r="184" spans="1:4" ht="12.75">
      <c r="A184" s="177">
        <v>5327</v>
      </c>
      <c r="B184" s="176">
        <v>481900</v>
      </c>
      <c r="C184" s="175" t="s">
        <v>1229</v>
      </c>
      <c r="D184" s="174"/>
    </row>
    <row r="185" spans="1:4" ht="12.75">
      <c r="A185" s="181">
        <v>5328</v>
      </c>
      <c r="B185" s="180">
        <v>482000</v>
      </c>
      <c r="C185" s="179" t="s">
        <v>43</v>
      </c>
      <c r="D185" s="178">
        <f>SUM(D186:D188)</f>
        <v>0</v>
      </c>
    </row>
    <row r="186" spans="1:4" ht="12.75">
      <c r="A186" s="177">
        <v>5329</v>
      </c>
      <c r="B186" s="176">
        <v>482100</v>
      </c>
      <c r="C186" s="175" t="s">
        <v>633</v>
      </c>
      <c r="D186" s="174"/>
    </row>
    <row r="187" spans="1:4" ht="12.75">
      <c r="A187" s="177">
        <v>5330</v>
      </c>
      <c r="B187" s="176">
        <v>482200</v>
      </c>
      <c r="C187" s="175" t="s">
        <v>520</v>
      </c>
      <c r="D187" s="174"/>
    </row>
    <row r="188" spans="1:4" ht="12.75">
      <c r="A188" s="177">
        <v>5331</v>
      </c>
      <c r="B188" s="176">
        <v>482300</v>
      </c>
      <c r="C188" s="175" t="s">
        <v>433</v>
      </c>
      <c r="D188" s="174"/>
    </row>
    <row r="189" spans="1:4" ht="12.75">
      <c r="A189" s="181">
        <v>5332</v>
      </c>
      <c r="B189" s="180">
        <v>483000</v>
      </c>
      <c r="C189" s="179" t="s">
        <v>44</v>
      </c>
      <c r="D189" s="178">
        <f>D190</f>
        <v>0</v>
      </c>
    </row>
    <row r="190" spans="1:4" ht="12.75">
      <c r="A190" s="177">
        <v>5333</v>
      </c>
      <c r="B190" s="176">
        <v>483100</v>
      </c>
      <c r="C190" s="175" t="s">
        <v>911</v>
      </c>
      <c r="D190" s="174"/>
    </row>
    <row r="191" spans="1:4" ht="38.25">
      <c r="A191" s="181">
        <v>5334</v>
      </c>
      <c r="B191" s="180">
        <v>484000</v>
      </c>
      <c r="C191" s="179" t="s">
        <v>45</v>
      </c>
      <c r="D191" s="178">
        <f>D192+D193</f>
        <v>0</v>
      </c>
    </row>
    <row r="192" spans="1:4" ht="12.75">
      <c r="A192" s="177">
        <v>5335</v>
      </c>
      <c r="B192" s="176">
        <v>484100</v>
      </c>
      <c r="C192" s="175" t="s">
        <v>1412</v>
      </c>
      <c r="D192" s="174"/>
    </row>
    <row r="193" spans="1:4" ht="12.75">
      <c r="A193" s="177">
        <v>5336</v>
      </c>
      <c r="B193" s="176">
        <v>484200</v>
      </c>
      <c r="C193" s="175" t="s">
        <v>1320</v>
      </c>
      <c r="D193" s="174"/>
    </row>
    <row r="194" spans="1:4" ht="25.5">
      <c r="A194" s="181">
        <v>5337</v>
      </c>
      <c r="B194" s="180">
        <v>485000</v>
      </c>
      <c r="C194" s="179" t="s">
        <v>46</v>
      </c>
      <c r="D194" s="178">
        <f>D195</f>
        <v>0</v>
      </c>
    </row>
    <row r="195" spans="1:4" ht="12.75">
      <c r="A195" s="177">
        <v>5338</v>
      </c>
      <c r="B195" s="176">
        <v>485100</v>
      </c>
      <c r="C195" s="175" t="s">
        <v>47</v>
      </c>
      <c r="D195" s="174"/>
    </row>
    <row r="196" spans="1:4" ht="25.5">
      <c r="A196" s="181">
        <v>5339</v>
      </c>
      <c r="B196" s="180">
        <v>489000</v>
      </c>
      <c r="C196" s="179" t="s">
        <v>48</v>
      </c>
      <c r="D196" s="178">
        <f>D197</f>
        <v>0</v>
      </c>
    </row>
    <row r="197" spans="1:4" ht="25.5">
      <c r="A197" s="177">
        <v>5340</v>
      </c>
      <c r="B197" s="176">
        <v>489100</v>
      </c>
      <c r="C197" s="175" t="s">
        <v>1413</v>
      </c>
      <c r="D197" s="174"/>
    </row>
    <row r="198" spans="1:4" ht="12.75">
      <c r="A198" s="181">
        <v>5341</v>
      </c>
      <c r="B198" s="180">
        <v>500000</v>
      </c>
      <c r="C198" s="179" t="s">
        <v>49</v>
      </c>
      <c r="D198" s="178">
        <f>D199+D221+D230+D233+D241</f>
        <v>0</v>
      </c>
    </row>
    <row r="199" spans="1:4" ht="12.75">
      <c r="A199" s="181">
        <v>5342</v>
      </c>
      <c r="B199" s="180">
        <v>510000</v>
      </c>
      <c r="C199" s="179" t="s">
        <v>50</v>
      </c>
      <c r="D199" s="178">
        <f>D200+D205+D215+D217+D219</f>
        <v>0</v>
      </c>
    </row>
    <row r="200" spans="1:4" ht="12.75">
      <c r="A200" s="181">
        <v>5343</v>
      </c>
      <c r="B200" s="180">
        <v>511000</v>
      </c>
      <c r="C200" s="179" t="s">
        <v>51</v>
      </c>
      <c r="D200" s="178">
        <f>SUM(D201:D204)</f>
        <v>0</v>
      </c>
    </row>
    <row r="201" spans="1:4" ht="12.75">
      <c r="A201" s="177">
        <v>5344</v>
      </c>
      <c r="B201" s="176">
        <v>511100</v>
      </c>
      <c r="C201" s="175" t="s">
        <v>1402</v>
      </c>
      <c r="D201" s="174"/>
    </row>
    <row r="202" spans="1:4" ht="12.75">
      <c r="A202" s="177">
        <v>5345</v>
      </c>
      <c r="B202" s="176">
        <v>511200</v>
      </c>
      <c r="C202" s="175" t="s">
        <v>1403</v>
      </c>
      <c r="D202" s="174"/>
    </row>
    <row r="203" spans="1:4" ht="12.75">
      <c r="A203" s="177">
        <v>5346</v>
      </c>
      <c r="B203" s="176">
        <v>511300</v>
      </c>
      <c r="C203" s="175" t="s">
        <v>1404</v>
      </c>
      <c r="D203" s="174"/>
    </row>
    <row r="204" spans="1:4" ht="12.75">
      <c r="A204" s="177">
        <v>5347</v>
      </c>
      <c r="B204" s="176">
        <v>511400</v>
      </c>
      <c r="C204" s="175" t="s">
        <v>1405</v>
      </c>
      <c r="D204" s="174"/>
    </row>
    <row r="205" spans="1:4" ht="12.75">
      <c r="A205" s="181">
        <v>5348</v>
      </c>
      <c r="B205" s="180">
        <v>512000</v>
      </c>
      <c r="C205" s="179" t="s">
        <v>52</v>
      </c>
      <c r="D205" s="178">
        <f>SUM(D206:D214)</f>
        <v>0</v>
      </c>
    </row>
    <row r="206" spans="1:4" ht="12.75">
      <c r="A206" s="177">
        <v>5349</v>
      </c>
      <c r="B206" s="176">
        <v>512100</v>
      </c>
      <c r="C206" s="175" t="s">
        <v>1406</v>
      </c>
      <c r="D206" s="174"/>
    </row>
    <row r="207" spans="1:4" ht="12.75">
      <c r="A207" s="177">
        <v>5350</v>
      </c>
      <c r="B207" s="176">
        <v>512200</v>
      </c>
      <c r="C207" s="175" t="s">
        <v>1018</v>
      </c>
      <c r="D207" s="174"/>
    </row>
    <row r="208" spans="1:4" ht="12.75">
      <c r="A208" s="177">
        <v>5351</v>
      </c>
      <c r="B208" s="176">
        <v>512300</v>
      </c>
      <c r="C208" s="175" t="s">
        <v>1019</v>
      </c>
      <c r="D208" s="174"/>
    </row>
    <row r="209" spans="1:4" ht="12.75">
      <c r="A209" s="177">
        <v>5352</v>
      </c>
      <c r="B209" s="176">
        <v>512400</v>
      </c>
      <c r="C209" s="175" t="s">
        <v>767</v>
      </c>
      <c r="D209" s="174"/>
    </row>
    <row r="210" spans="1:4" ht="12.75">
      <c r="A210" s="177">
        <v>5353</v>
      </c>
      <c r="B210" s="176">
        <v>512500</v>
      </c>
      <c r="C210" s="175" t="s">
        <v>632</v>
      </c>
      <c r="D210" s="174"/>
    </row>
    <row r="211" spans="1:4" ht="12.75">
      <c r="A211" s="177">
        <v>5354</v>
      </c>
      <c r="B211" s="176">
        <v>512600</v>
      </c>
      <c r="C211" s="175" t="s">
        <v>434</v>
      </c>
      <c r="D211" s="174"/>
    </row>
    <row r="212" spans="1:4" ht="12.75">
      <c r="A212" s="177">
        <v>5355</v>
      </c>
      <c r="B212" s="176">
        <v>512700</v>
      </c>
      <c r="C212" s="175" t="s">
        <v>977</v>
      </c>
      <c r="D212" s="174"/>
    </row>
    <row r="213" spans="1:4" ht="12.75">
      <c r="A213" s="177">
        <v>5356</v>
      </c>
      <c r="B213" s="176">
        <v>512800</v>
      </c>
      <c r="C213" s="175" t="s">
        <v>978</v>
      </c>
      <c r="D213" s="174"/>
    </row>
    <row r="214" spans="1:4" ht="12.75">
      <c r="A214" s="177">
        <v>5357</v>
      </c>
      <c r="B214" s="176">
        <v>512900</v>
      </c>
      <c r="C214" s="175" t="s">
        <v>1407</v>
      </c>
      <c r="D214" s="174"/>
    </row>
    <row r="215" spans="1:4" ht="12.75">
      <c r="A215" s="181">
        <v>5358</v>
      </c>
      <c r="B215" s="180">
        <v>513000</v>
      </c>
      <c r="C215" s="179" t="s">
        <v>1672</v>
      </c>
      <c r="D215" s="178">
        <f>D216</f>
        <v>0</v>
      </c>
    </row>
    <row r="216" spans="1:4" ht="12.75">
      <c r="A216" s="177">
        <v>5359</v>
      </c>
      <c r="B216" s="176">
        <v>513100</v>
      </c>
      <c r="C216" s="175" t="s">
        <v>1414</v>
      </c>
      <c r="D216" s="174"/>
    </row>
    <row r="217" spans="1:4" ht="12.75">
      <c r="A217" s="181">
        <v>5360</v>
      </c>
      <c r="B217" s="180">
        <v>514000</v>
      </c>
      <c r="C217" s="179" t="s">
        <v>1673</v>
      </c>
      <c r="D217" s="178">
        <f>D218</f>
        <v>0</v>
      </c>
    </row>
    <row r="218" spans="1:4" ht="12.75">
      <c r="A218" s="177">
        <v>5361</v>
      </c>
      <c r="B218" s="176">
        <v>514100</v>
      </c>
      <c r="C218" s="175" t="s">
        <v>1408</v>
      </c>
      <c r="D218" s="174"/>
    </row>
    <row r="219" spans="1:4" ht="12.75">
      <c r="A219" s="181">
        <v>5362</v>
      </c>
      <c r="B219" s="180">
        <v>515000</v>
      </c>
      <c r="C219" s="179" t="s">
        <v>1674</v>
      </c>
      <c r="D219" s="178">
        <f>D220</f>
        <v>0</v>
      </c>
    </row>
    <row r="220" spans="1:4" ht="12.75">
      <c r="A220" s="177">
        <v>5363</v>
      </c>
      <c r="B220" s="176">
        <v>515100</v>
      </c>
      <c r="C220" s="175" t="s">
        <v>1327</v>
      </c>
      <c r="D220" s="174"/>
    </row>
    <row r="221" spans="1:4" ht="12.75">
      <c r="A221" s="181">
        <v>5364</v>
      </c>
      <c r="B221" s="180">
        <v>520000</v>
      </c>
      <c r="C221" s="179" t="s">
        <v>1675</v>
      </c>
      <c r="D221" s="178">
        <f>D222+D224+D228</f>
        <v>0</v>
      </c>
    </row>
    <row r="222" spans="1:4" ht="12.75">
      <c r="A222" s="181">
        <v>5365</v>
      </c>
      <c r="B222" s="180">
        <v>521000</v>
      </c>
      <c r="C222" s="179" t="s">
        <v>1676</v>
      </c>
      <c r="D222" s="178">
        <f>D223</f>
        <v>0</v>
      </c>
    </row>
    <row r="223" spans="1:4" ht="12.75">
      <c r="A223" s="177">
        <v>5366</v>
      </c>
      <c r="B223" s="176">
        <v>521100</v>
      </c>
      <c r="C223" s="175" t="s">
        <v>755</v>
      </c>
      <c r="D223" s="174"/>
    </row>
    <row r="224" spans="1:4" ht="12.75">
      <c r="A224" s="181">
        <v>5367</v>
      </c>
      <c r="B224" s="180">
        <v>522000</v>
      </c>
      <c r="C224" s="179" t="s">
        <v>1677</v>
      </c>
      <c r="D224" s="178">
        <f>SUM(D225:D227)</f>
        <v>0</v>
      </c>
    </row>
    <row r="225" spans="1:4" ht="12.75">
      <c r="A225" s="177">
        <v>5368</v>
      </c>
      <c r="B225" s="176">
        <v>522100</v>
      </c>
      <c r="C225" s="175" t="s">
        <v>237</v>
      </c>
      <c r="D225" s="174"/>
    </row>
    <row r="226" spans="1:4" ht="12.75">
      <c r="A226" s="177">
        <v>5369</v>
      </c>
      <c r="B226" s="176">
        <v>522200</v>
      </c>
      <c r="C226" s="175" t="s">
        <v>1212</v>
      </c>
      <c r="D226" s="174"/>
    </row>
    <row r="227" spans="1:4" ht="12.75">
      <c r="A227" s="177">
        <v>5370</v>
      </c>
      <c r="B227" s="176">
        <v>522300</v>
      </c>
      <c r="C227" s="175" t="s">
        <v>1213</v>
      </c>
      <c r="D227" s="174"/>
    </row>
    <row r="228" spans="1:4" ht="12.75">
      <c r="A228" s="181">
        <v>5371</v>
      </c>
      <c r="B228" s="180">
        <v>523000</v>
      </c>
      <c r="C228" s="179" t="s">
        <v>1678</v>
      </c>
      <c r="D228" s="178">
        <f>D229</f>
        <v>0</v>
      </c>
    </row>
    <row r="229" spans="1:4" ht="12.75">
      <c r="A229" s="177">
        <v>5372</v>
      </c>
      <c r="B229" s="176">
        <v>523100</v>
      </c>
      <c r="C229" s="175" t="s">
        <v>751</v>
      </c>
      <c r="D229" s="174"/>
    </row>
    <row r="230" spans="1:4" ht="12.75">
      <c r="A230" s="181">
        <v>5373</v>
      </c>
      <c r="B230" s="180">
        <v>530000</v>
      </c>
      <c r="C230" s="179" t="s">
        <v>1679</v>
      </c>
      <c r="D230" s="178">
        <f>D231</f>
        <v>0</v>
      </c>
    </row>
    <row r="231" spans="1:4" ht="12.75">
      <c r="A231" s="181">
        <v>5374</v>
      </c>
      <c r="B231" s="180">
        <v>531000</v>
      </c>
      <c r="C231" s="179" t="s">
        <v>1680</v>
      </c>
      <c r="D231" s="178">
        <f>D232</f>
        <v>0</v>
      </c>
    </row>
    <row r="232" spans="1:4" ht="12.75">
      <c r="A232" s="177">
        <v>5375</v>
      </c>
      <c r="B232" s="176">
        <v>531100</v>
      </c>
      <c r="C232" s="175" t="s">
        <v>1302</v>
      </c>
      <c r="D232" s="174"/>
    </row>
    <row r="233" spans="1:4" ht="12.75">
      <c r="A233" s="181">
        <v>5376</v>
      </c>
      <c r="B233" s="180">
        <v>540000</v>
      </c>
      <c r="C233" s="179" t="s">
        <v>1681</v>
      </c>
      <c r="D233" s="178">
        <f>D234+D236+D238</f>
        <v>0</v>
      </c>
    </row>
    <row r="234" spans="1:4" ht="12.75">
      <c r="A234" s="181">
        <v>5377</v>
      </c>
      <c r="B234" s="180">
        <v>541000</v>
      </c>
      <c r="C234" s="179" t="s">
        <v>54</v>
      </c>
      <c r="D234" s="178">
        <f>D235</f>
        <v>0</v>
      </c>
    </row>
    <row r="235" spans="1:4" ht="12.75">
      <c r="A235" s="177">
        <v>5378</v>
      </c>
      <c r="B235" s="176">
        <v>541100</v>
      </c>
      <c r="C235" s="175" t="s">
        <v>1233</v>
      </c>
      <c r="D235" s="174"/>
    </row>
    <row r="236" spans="1:4" ht="12.75">
      <c r="A236" s="181">
        <v>5379</v>
      </c>
      <c r="B236" s="180">
        <v>542000</v>
      </c>
      <c r="C236" s="179" t="s">
        <v>55</v>
      </c>
      <c r="D236" s="178">
        <f>D237</f>
        <v>0</v>
      </c>
    </row>
    <row r="237" spans="1:4" ht="12.75">
      <c r="A237" s="177">
        <v>5380</v>
      </c>
      <c r="B237" s="176">
        <v>542100</v>
      </c>
      <c r="C237" s="175" t="s">
        <v>752</v>
      </c>
      <c r="D237" s="174"/>
    </row>
    <row r="238" spans="1:4" ht="12.75">
      <c r="A238" s="181">
        <v>5381</v>
      </c>
      <c r="B238" s="180">
        <v>543000</v>
      </c>
      <c r="C238" s="179" t="s">
        <v>56</v>
      </c>
      <c r="D238" s="178">
        <f>D239+D240</f>
        <v>0</v>
      </c>
    </row>
    <row r="239" spans="1:4" ht="12.75">
      <c r="A239" s="177">
        <v>5382</v>
      </c>
      <c r="B239" s="176">
        <v>543100</v>
      </c>
      <c r="C239" s="175" t="s">
        <v>753</v>
      </c>
      <c r="D239" s="174"/>
    </row>
    <row r="240" spans="1:4" ht="12.75">
      <c r="A240" s="177">
        <v>5383</v>
      </c>
      <c r="B240" s="176">
        <v>543200</v>
      </c>
      <c r="C240" s="175" t="s">
        <v>754</v>
      </c>
      <c r="D240" s="174"/>
    </row>
    <row r="241" spans="1:4" ht="25.5">
      <c r="A241" s="181">
        <v>5384</v>
      </c>
      <c r="B241" s="180">
        <v>550000</v>
      </c>
      <c r="C241" s="179" t="s">
        <v>57</v>
      </c>
      <c r="D241" s="178">
        <f>D242</f>
        <v>0</v>
      </c>
    </row>
    <row r="242" spans="1:4" ht="25.5">
      <c r="A242" s="181">
        <v>5385</v>
      </c>
      <c r="B242" s="180">
        <v>551000</v>
      </c>
      <c r="C242" s="179" t="s">
        <v>58</v>
      </c>
      <c r="D242" s="178">
        <f>D243</f>
        <v>0</v>
      </c>
    </row>
    <row r="243" spans="1:4" ht="25.5">
      <c r="A243" s="177">
        <v>5386</v>
      </c>
      <c r="B243" s="176">
        <v>551100</v>
      </c>
      <c r="C243" s="175" t="s">
        <v>340</v>
      </c>
      <c r="D243" s="174"/>
    </row>
    <row r="244" spans="1:4" ht="25.5">
      <c r="A244" s="181">
        <v>5387</v>
      </c>
      <c r="B244" s="180">
        <v>600000</v>
      </c>
      <c r="C244" s="179" t="s">
        <v>59</v>
      </c>
      <c r="D244" s="178">
        <f>D245+D270</f>
        <v>0</v>
      </c>
    </row>
    <row r="245" spans="1:4" ht="12.75">
      <c r="A245" s="181">
        <v>5388</v>
      </c>
      <c r="B245" s="180">
        <v>610000</v>
      </c>
      <c r="C245" s="179" t="s">
        <v>60</v>
      </c>
      <c r="D245" s="178">
        <f>D246+D256+D264+D266+D268</f>
        <v>0</v>
      </c>
    </row>
    <row r="246" spans="1:4" ht="12.75">
      <c r="A246" s="181">
        <v>5389</v>
      </c>
      <c r="B246" s="180">
        <v>611000</v>
      </c>
      <c r="C246" s="179" t="s">
        <v>61</v>
      </c>
      <c r="D246" s="178">
        <f>SUM(D247:D255)</f>
        <v>0</v>
      </c>
    </row>
    <row r="247" spans="1:4" ht="12.75">
      <c r="A247" s="177">
        <v>5390</v>
      </c>
      <c r="B247" s="176">
        <v>611100</v>
      </c>
      <c r="C247" s="175" t="s">
        <v>765</v>
      </c>
      <c r="D247" s="174"/>
    </row>
    <row r="248" spans="1:4" ht="12.75">
      <c r="A248" s="177">
        <v>5391</v>
      </c>
      <c r="B248" s="176">
        <v>611200</v>
      </c>
      <c r="C248" s="175" t="s">
        <v>766</v>
      </c>
      <c r="D248" s="174"/>
    </row>
    <row r="249" spans="1:4" ht="12.75">
      <c r="A249" s="177">
        <v>5392</v>
      </c>
      <c r="B249" s="176">
        <v>611300</v>
      </c>
      <c r="C249" s="175" t="s">
        <v>1365</v>
      </c>
      <c r="D249" s="174"/>
    </row>
    <row r="250" spans="1:4" ht="12.75">
      <c r="A250" s="177">
        <v>5393</v>
      </c>
      <c r="B250" s="176">
        <v>611400</v>
      </c>
      <c r="C250" s="175" t="s">
        <v>1366</v>
      </c>
      <c r="D250" s="174"/>
    </row>
    <row r="251" spans="1:4" ht="12.75">
      <c r="A251" s="177">
        <v>5394</v>
      </c>
      <c r="B251" s="176">
        <v>611500</v>
      </c>
      <c r="C251" s="175" t="s">
        <v>152</v>
      </c>
      <c r="D251" s="174"/>
    </row>
    <row r="252" spans="1:4" ht="12.75">
      <c r="A252" s="177">
        <v>5395</v>
      </c>
      <c r="B252" s="176">
        <v>611600</v>
      </c>
      <c r="C252" s="175" t="s">
        <v>153</v>
      </c>
      <c r="D252" s="174"/>
    </row>
    <row r="253" spans="1:4" ht="12.75">
      <c r="A253" s="177">
        <v>5396</v>
      </c>
      <c r="B253" s="176">
        <v>611700</v>
      </c>
      <c r="C253" s="175" t="s">
        <v>62</v>
      </c>
      <c r="D253" s="174"/>
    </row>
    <row r="254" spans="1:4" ht="12.75">
      <c r="A254" s="177">
        <v>5397</v>
      </c>
      <c r="B254" s="176">
        <v>611800</v>
      </c>
      <c r="C254" s="175" t="s">
        <v>154</v>
      </c>
      <c r="D254" s="174"/>
    </row>
    <row r="255" spans="1:4" ht="12.75">
      <c r="A255" s="177">
        <v>5398</v>
      </c>
      <c r="B255" s="176">
        <v>611900</v>
      </c>
      <c r="C255" s="175" t="s">
        <v>640</v>
      </c>
      <c r="D255" s="174"/>
    </row>
    <row r="256" spans="1:4" ht="12.75">
      <c r="A256" s="181">
        <v>5399</v>
      </c>
      <c r="B256" s="180">
        <v>612000</v>
      </c>
      <c r="C256" s="179" t="s">
        <v>63</v>
      </c>
      <c r="D256" s="178">
        <f>SUM(D257:D263)</f>
        <v>0</v>
      </c>
    </row>
    <row r="257" spans="1:4" ht="25.5">
      <c r="A257" s="177">
        <v>5400</v>
      </c>
      <c r="B257" s="176">
        <v>612100</v>
      </c>
      <c r="C257" s="175" t="s">
        <v>1538</v>
      </c>
      <c r="D257" s="174"/>
    </row>
    <row r="258" spans="1:4" ht="12.75">
      <c r="A258" s="177">
        <v>5401</v>
      </c>
      <c r="B258" s="176">
        <v>612200</v>
      </c>
      <c r="C258" s="175" t="s">
        <v>155</v>
      </c>
      <c r="D258" s="174"/>
    </row>
    <row r="259" spans="1:4" ht="12.75">
      <c r="A259" s="177">
        <v>5402</v>
      </c>
      <c r="B259" s="176">
        <v>612300</v>
      </c>
      <c r="C259" s="175" t="s">
        <v>979</v>
      </c>
      <c r="D259" s="174"/>
    </row>
    <row r="260" spans="1:4" ht="12.75">
      <c r="A260" s="177">
        <v>5403</v>
      </c>
      <c r="B260" s="176">
        <v>612400</v>
      </c>
      <c r="C260" s="175" t="s">
        <v>1701</v>
      </c>
      <c r="D260" s="174"/>
    </row>
    <row r="261" spans="1:4" ht="12.75">
      <c r="A261" s="177">
        <v>5404</v>
      </c>
      <c r="B261" s="176">
        <v>612500</v>
      </c>
      <c r="C261" s="175" t="s">
        <v>1702</v>
      </c>
      <c r="D261" s="174"/>
    </row>
    <row r="262" spans="1:4" ht="12.75">
      <c r="A262" s="177">
        <v>5405</v>
      </c>
      <c r="B262" s="176">
        <v>612600</v>
      </c>
      <c r="C262" s="175" t="s">
        <v>980</v>
      </c>
      <c r="D262" s="174"/>
    </row>
    <row r="263" spans="1:4" ht="12.75">
      <c r="A263" s="177">
        <v>5406</v>
      </c>
      <c r="B263" s="176">
        <v>612900</v>
      </c>
      <c r="C263" s="175" t="s">
        <v>1493</v>
      </c>
      <c r="D263" s="174"/>
    </row>
    <row r="264" spans="1:4" ht="12.75">
      <c r="A264" s="181">
        <v>5407</v>
      </c>
      <c r="B264" s="180">
        <v>613000</v>
      </c>
      <c r="C264" s="179" t="s">
        <v>1703</v>
      </c>
      <c r="D264" s="178">
        <f>D265</f>
        <v>0</v>
      </c>
    </row>
    <row r="265" spans="1:4" ht="12.75">
      <c r="A265" s="177">
        <v>5408</v>
      </c>
      <c r="B265" s="176">
        <v>613100</v>
      </c>
      <c r="C265" s="175" t="s">
        <v>981</v>
      </c>
      <c r="D265" s="174"/>
    </row>
    <row r="266" spans="1:4" ht="12.75">
      <c r="A266" s="181">
        <v>5409</v>
      </c>
      <c r="B266" s="180">
        <v>614000</v>
      </c>
      <c r="C266" s="179" t="s">
        <v>1704</v>
      </c>
      <c r="D266" s="178">
        <f>D267</f>
        <v>0</v>
      </c>
    </row>
    <row r="267" spans="1:4" ht="12.75">
      <c r="A267" s="177">
        <v>5410</v>
      </c>
      <c r="B267" s="176">
        <v>614100</v>
      </c>
      <c r="C267" s="175" t="s">
        <v>596</v>
      </c>
      <c r="D267" s="174"/>
    </row>
    <row r="268" spans="1:4" ht="12.75">
      <c r="A268" s="181">
        <v>5411</v>
      </c>
      <c r="B268" s="180">
        <v>615000</v>
      </c>
      <c r="C268" s="179" t="s">
        <v>1705</v>
      </c>
      <c r="D268" s="178">
        <f>D269</f>
        <v>0</v>
      </c>
    </row>
    <row r="269" spans="1:4" ht="12.75">
      <c r="A269" s="177">
        <v>5412</v>
      </c>
      <c r="B269" s="176">
        <v>615100</v>
      </c>
      <c r="C269" s="175" t="s">
        <v>1539</v>
      </c>
      <c r="D269" s="174"/>
    </row>
    <row r="270" spans="1:4" ht="12.75">
      <c r="A270" s="181">
        <v>5413</v>
      </c>
      <c r="B270" s="180">
        <v>620000</v>
      </c>
      <c r="C270" s="179" t="s">
        <v>1706</v>
      </c>
      <c r="D270" s="178">
        <f>D271+D281+D290</f>
        <v>0</v>
      </c>
    </row>
    <row r="271" spans="1:4" ht="12.75">
      <c r="A271" s="181">
        <v>5414</v>
      </c>
      <c r="B271" s="180">
        <v>621000</v>
      </c>
      <c r="C271" s="179" t="s">
        <v>1707</v>
      </c>
      <c r="D271" s="178">
        <f>SUM(D272:D280)</f>
        <v>0</v>
      </c>
    </row>
    <row r="272" spans="1:4" ht="12.75">
      <c r="A272" s="177">
        <v>5415</v>
      </c>
      <c r="B272" s="176">
        <v>621100</v>
      </c>
      <c r="C272" s="175" t="s">
        <v>982</v>
      </c>
      <c r="D272" s="174"/>
    </row>
    <row r="273" spans="1:4" ht="12.75">
      <c r="A273" s="177">
        <v>5416</v>
      </c>
      <c r="B273" s="176">
        <v>621200</v>
      </c>
      <c r="C273" s="175" t="s">
        <v>756</v>
      </c>
      <c r="D273" s="174"/>
    </row>
    <row r="274" spans="1:4" ht="12.75">
      <c r="A274" s="177">
        <v>5417</v>
      </c>
      <c r="B274" s="176">
        <v>621300</v>
      </c>
      <c r="C274" s="175" t="s">
        <v>1362</v>
      </c>
      <c r="D274" s="174"/>
    </row>
    <row r="275" spans="1:4" ht="12.75">
      <c r="A275" s="177">
        <v>5418</v>
      </c>
      <c r="B275" s="176">
        <v>621400</v>
      </c>
      <c r="C275" s="175" t="s">
        <v>597</v>
      </c>
      <c r="D275" s="174"/>
    </row>
    <row r="276" spans="1:4" ht="12.75">
      <c r="A276" s="177">
        <v>5419</v>
      </c>
      <c r="B276" s="176">
        <v>621500</v>
      </c>
      <c r="C276" s="175" t="s">
        <v>983</v>
      </c>
      <c r="D276" s="174"/>
    </row>
    <row r="277" spans="1:4" ht="12.75">
      <c r="A277" s="177">
        <v>5420</v>
      </c>
      <c r="B277" s="176">
        <v>621600</v>
      </c>
      <c r="C277" s="175" t="s">
        <v>1363</v>
      </c>
      <c r="D277" s="174"/>
    </row>
    <row r="278" spans="1:4" ht="12.75">
      <c r="A278" s="177">
        <v>5421</v>
      </c>
      <c r="B278" s="176">
        <v>621700</v>
      </c>
      <c r="C278" s="175" t="s">
        <v>769</v>
      </c>
      <c r="D278" s="174"/>
    </row>
    <row r="279" spans="1:4" ht="12.75">
      <c r="A279" s="177">
        <v>5422</v>
      </c>
      <c r="B279" s="176">
        <v>621800</v>
      </c>
      <c r="C279" s="175" t="s">
        <v>1364</v>
      </c>
      <c r="D279" s="174"/>
    </row>
    <row r="280" spans="1:4" ht="12.75">
      <c r="A280" s="177">
        <v>5423</v>
      </c>
      <c r="B280" s="176">
        <v>621900</v>
      </c>
      <c r="C280" s="175" t="s">
        <v>770</v>
      </c>
      <c r="D280" s="174"/>
    </row>
    <row r="281" spans="1:4" ht="12.75">
      <c r="A281" s="181">
        <v>5424</v>
      </c>
      <c r="B281" s="180">
        <v>622000</v>
      </c>
      <c r="C281" s="179" t="s">
        <v>1708</v>
      </c>
      <c r="D281" s="178">
        <f>SUM(D282:D289)</f>
        <v>0</v>
      </c>
    </row>
    <row r="282" spans="1:4" ht="12.75">
      <c r="A282" s="177">
        <v>5425</v>
      </c>
      <c r="B282" s="176">
        <v>622100</v>
      </c>
      <c r="C282" s="175" t="s">
        <v>771</v>
      </c>
      <c r="D282" s="174"/>
    </row>
    <row r="283" spans="1:4" ht="12.75">
      <c r="A283" s="177">
        <v>5426</v>
      </c>
      <c r="B283" s="176">
        <v>622200</v>
      </c>
      <c r="C283" s="175" t="s">
        <v>341</v>
      </c>
      <c r="D283" s="174"/>
    </row>
    <row r="284" spans="1:4" ht="12.75">
      <c r="A284" s="177">
        <v>5427</v>
      </c>
      <c r="B284" s="176">
        <v>622300</v>
      </c>
      <c r="C284" s="175" t="s">
        <v>342</v>
      </c>
      <c r="D284" s="174"/>
    </row>
    <row r="285" spans="1:4" ht="12.75">
      <c r="A285" s="177">
        <v>5428</v>
      </c>
      <c r="B285" s="176">
        <v>622400</v>
      </c>
      <c r="C285" s="175" t="s">
        <v>343</v>
      </c>
      <c r="D285" s="174"/>
    </row>
    <row r="286" spans="1:4" ht="12.75">
      <c r="A286" s="177">
        <v>5429</v>
      </c>
      <c r="B286" s="176">
        <v>622500</v>
      </c>
      <c r="C286" s="175" t="s">
        <v>344</v>
      </c>
      <c r="D286" s="174"/>
    </row>
    <row r="287" spans="1:4" ht="12.75">
      <c r="A287" s="177">
        <v>5430</v>
      </c>
      <c r="B287" s="176">
        <v>622600</v>
      </c>
      <c r="C287" s="175" t="s">
        <v>773</v>
      </c>
      <c r="D287" s="174"/>
    </row>
    <row r="288" spans="1:4" ht="12.75">
      <c r="A288" s="177">
        <v>5431</v>
      </c>
      <c r="B288" s="176">
        <v>622700</v>
      </c>
      <c r="C288" s="175" t="s">
        <v>772</v>
      </c>
      <c r="D288" s="174"/>
    </row>
    <row r="289" spans="1:4" ht="12.75">
      <c r="A289" s="177">
        <v>5432</v>
      </c>
      <c r="B289" s="176">
        <v>622800</v>
      </c>
      <c r="C289" s="175" t="s">
        <v>598</v>
      </c>
      <c r="D289" s="174"/>
    </row>
    <row r="290" spans="1:4" ht="38.25">
      <c r="A290" s="181">
        <v>5433</v>
      </c>
      <c r="B290" s="180">
        <v>623000</v>
      </c>
      <c r="C290" s="179" t="s">
        <v>1709</v>
      </c>
      <c r="D290" s="178">
        <f>D291</f>
        <v>0</v>
      </c>
    </row>
    <row r="291" spans="1:4" ht="25.5">
      <c r="A291" s="177">
        <v>5434</v>
      </c>
      <c r="B291" s="176">
        <v>623100</v>
      </c>
      <c r="C291" s="175" t="s">
        <v>1710</v>
      </c>
      <c r="D291" s="174"/>
    </row>
    <row r="292" spans="1:4" ht="13.5" thickBot="1">
      <c r="A292" s="172">
        <v>5435</v>
      </c>
      <c r="B292" s="171"/>
      <c r="C292" s="170" t="s">
        <v>1711</v>
      </c>
      <c r="D292" s="169">
        <f>D29+D244</f>
        <v>0</v>
      </c>
    </row>
  </sheetData>
  <sheetProtection password="CB01" sheet="1"/>
  <mergeCells count="8">
    <mergeCell ref="A5:G5"/>
    <mergeCell ref="A20:G20"/>
    <mergeCell ref="A22:D22"/>
    <mergeCell ref="A25:A27"/>
    <mergeCell ref="B25:B27"/>
    <mergeCell ref="C25:C27"/>
    <mergeCell ref="D25:D27"/>
    <mergeCell ref="A9:D9"/>
  </mergeCells>
  <dataValidations count="2">
    <dataValidation type="whole" operator="greaterThanOrEqual" allowBlank="1" showInputMessage="1" showErrorMessage="1" errorTitle="Upozorenje!" error="Uneli ste nekorektnu vrednost.Ponovite unos." sqref="C13:G13 F14:F18">
      <formula1>0</formula1>
    </dataValidation>
    <dataValidation type="whole" allowBlank="1" showErrorMessage="1" errorTitle="Upozorenje" error="Niste uneli korektnu vrednost!&#10;Ponovite unos." sqref="D194:D259 D57:D128 D260:D292 D29:D56 D129:D193">
      <formula1>0</formula1>
      <formula2>999999999</formula2>
    </dataValidation>
  </dataValidations>
  <printOptions/>
  <pageMargins left="0.7480314960629921" right="0.7480314960629921" top="0.984251968503937" bottom="1.3779527559055118" header="0.5118110236220472" footer="0.7480314960629921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F14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531</v>
      </c>
      <c r="B1" s="104"/>
    </row>
    <row r="2" spans="1:6" ht="12.75">
      <c r="A2" s="103" t="s">
        <v>1265</v>
      </c>
      <c r="B2" s="104"/>
      <c r="F2" s="158"/>
    </row>
    <row r="3" spans="1:6" ht="12.75">
      <c r="A3" s="103" t="s">
        <v>1339</v>
      </c>
      <c r="B3" s="104"/>
      <c r="D3" s="106"/>
      <c r="F3" s="158" t="s">
        <v>74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07 СРЕМСКА МИТРОВИЦА</v>
      </c>
      <c r="B7" s="112"/>
    </row>
    <row r="8" spans="1:2" ht="12.75">
      <c r="A8" s="111" t="str">
        <f>"ЗДРАВСТВЕНА УСТАНОВА:  "&amp;ZU</f>
        <v>ЗДРАВСТВЕНА УСТАНОВА:  00207007 СП Б СЛАНКАМЕН</v>
      </c>
      <c r="B8" s="112"/>
    </row>
    <row r="9" spans="1:6" ht="39" customHeight="1">
      <c r="A9" s="678" t="s">
        <v>67</v>
      </c>
      <c r="B9" s="678"/>
      <c r="C9" s="678"/>
      <c r="D9" s="678"/>
      <c r="E9" s="678"/>
      <c r="F9" s="161"/>
    </row>
    <row r="10" ht="12.75">
      <c r="E10" s="563" t="s">
        <v>73</v>
      </c>
    </row>
    <row r="11" spans="1:5" ht="59.25" customHeight="1">
      <c r="A11" s="129" t="s">
        <v>135</v>
      </c>
      <c r="B11" s="129" t="s">
        <v>68</v>
      </c>
      <c r="C11" s="130" t="s">
        <v>69</v>
      </c>
      <c r="D11" s="130" t="s">
        <v>357</v>
      </c>
      <c r="E11" s="130" t="s">
        <v>70</v>
      </c>
    </row>
    <row r="12" spans="1:5" ht="12.75" customHeight="1">
      <c r="A12" s="159"/>
      <c r="B12" s="116">
        <v>0</v>
      </c>
      <c r="C12" s="117">
        <v>1</v>
      </c>
      <c r="D12" s="117">
        <v>2</v>
      </c>
      <c r="E12" s="117">
        <v>3</v>
      </c>
    </row>
    <row r="13" spans="1:5" ht="30" customHeight="1">
      <c r="A13" s="160" t="s">
        <v>1281</v>
      </c>
      <c r="B13" s="562" t="s">
        <v>71</v>
      </c>
      <c r="C13" s="564"/>
      <c r="D13" s="567"/>
      <c r="E13" s="566"/>
    </row>
    <row r="14" spans="1:6" ht="30" customHeight="1">
      <c r="A14" s="160" t="s">
        <v>1282</v>
      </c>
      <c r="B14" s="562" t="s">
        <v>72</v>
      </c>
      <c r="C14" s="564"/>
      <c r="D14" s="565"/>
      <c r="E14" s="566"/>
      <c r="F14" s="126"/>
    </row>
  </sheetData>
  <sheetProtection password="CB01" sheet="1"/>
  <mergeCells count="2">
    <mergeCell ref="A5:F5"/>
    <mergeCell ref="A9:E9"/>
  </mergeCells>
  <dataValidations count="5">
    <dataValidation type="whole" operator="greaterThanOrEqual" allowBlank="1" showInputMessage="1" showErrorMessage="1" errorTitle="Upozorenje!" error="Uneli ste nekorektnu vrednost.Ponovite unos." sqref="D13:D14">
      <formula1>0</formula1>
    </dataValidation>
    <dataValidation type="whole" operator="greaterThanOrEqual" allowBlank="1" showInputMessage="1" showErrorMessage="1" errorTitle="Neispravan unos" error="Unesite ispravan konto" sqref="E14">
      <formula1>0</formula1>
    </dataValidation>
    <dataValidation type="date" operator="greaterThanOrEqual" allowBlank="1" showInputMessage="1" showErrorMessage="1" promptTitle="Datum povraćaja" errorTitle="Nekorektan datum" error="Unesite ispravan datum bez tačke na kraju godine!" sqref="C14">
      <formula1>43101</formula1>
    </dataValidation>
    <dataValidation type="date" operator="greaterThanOrEqual" allowBlank="1" showInputMessage="1" showErrorMessage="1" promptTitle="Datum" errorTitle="Nekorektan datum" error="Unesite ispravan datum bez tačke na kraju godine!" sqref="C13">
      <formula1>43101</formula1>
    </dataValidation>
    <dataValidation type="whole" operator="greaterThanOrEqual" allowBlank="1" showInputMessage="1" showErrorMessage="1" errorTitle="Neispravan unos" error="Unesite ispravan konto" sqref="E1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D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211</v>
      </c>
      <c r="B1" s="220" t="s">
        <v>204</v>
      </c>
      <c r="C1" s="220" t="s">
        <v>214</v>
      </c>
      <c r="G1" s="682" t="s">
        <v>210</v>
      </c>
      <c r="H1" s="683"/>
    </row>
    <row r="2" spans="1:8" ht="14.25" customHeight="1">
      <c r="A2" s="236" t="str">
        <f>MaticniBroj</f>
        <v>08101060</v>
      </c>
      <c r="B2" s="236" t="str">
        <f>NazivKorisnika</f>
        <v>Специјална болница "Др Боривоје Гњатић"</v>
      </c>
      <c r="C2" s="241"/>
      <c r="E2" s="242">
        <v>1</v>
      </c>
      <c r="G2" s="239" t="s">
        <v>213</v>
      </c>
      <c r="H2" s="239" t="s">
        <v>203</v>
      </c>
    </row>
    <row r="3" spans="4:6" ht="12.75">
      <c r="D3" s="93"/>
      <c r="E3" s="221" t="s">
        <v>212</v>
      </c>
      <c r="F3" s="221" t="s">
        <v>203</v>
      </c>
    </row>
    <row r="4" spans="3:7" ht="12.75">
      <c r="C4" s="243" t="s">
        <v>1282</v>
      </c>
      <c r="D4" s="219" t="s">
        <v>218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1283</v>
      </c>
      <c r="D6" s="219" t="s">
        <v>202</v>
      </c>
      <c r="E6" s="247" t="s">
        <v>217</v>
      </c>
      <c r="F6" s="246">
        <f>OZPR!H31</f>
        <v>909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1284</v>
      </c>
      <c r="D8" s="231" t="s">
        <v>216</v>
      </c>
      <c r="E8" s="232"/>
      <c r="F8" s="234">
        <f>F4+F6</f>
        <v>909</v>
      </c>
      <c r="G8" s="222"/>
    </row>
    <row r="9" spans="4:7" ht="12.75">
      <c r="D9" s="229"/>
      <c r="F9" s="225"/>
      <c r="G9" s="224"/>
    </row>
    <row r="10" spans="3:7" ht="12.75">
      <c r="C10" s="243" t="s">
        <v>1285</v>
      </c>
      <c r="D10" s="219" t="s">
        <v>205</v>
      </c>
      <c r="E10" s="247" t="s">
        <v>217</v>
      </c>
      <c r="F10" s="246">
        <f>Obrazac5!I138</f>
        <v>337523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1286</v>
      </c>
      <c r="D12" s="686" t="s">
        <v>215</v>
      </c>
      <c r="E12" s="687"/>
      <c r="F12" s="687"/>
      <c r="G12" s="238">
        <f>F8-F10</f>
        <v>-336614</v>
      </c>
      <c r="H12" s="244">
        <f>G12</f>
        <v>-336614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1287</v>
      </c>
      <c r="D14" s="219" t="s">
        <v>221</v>
      </c>
      <c r="E14" s="247" t="s">
        <v>217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1288</v>
      </c>
      <c r="D16" s="219" t="s">
        <v>207</v>
      </c>
      <c r="E16" s="247" t="s">
        <v>217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1289</v>
      </c>
      <c r="D18" s="231" t="s">
        <v>222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1290</v>
      </c>
      <c r="D20" s="219" t="s">
        <v>206</v>
      </c>
      <c r="E20" s="247" t="s">
        <v>217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1291</v>
      </c>
      <c r="D22" s="688" t="s">
        <v>223</v>
      </c>
      <c r="E22" s="689"/>
      <c r="F22" s="690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764</v>
      </c>
      <c r="D24" s="219" t="s">
        <v>208</v>
      </c>
      <c r="E24" s="247" t="s">
        <v>217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1266</v>
      </c>
      <c r="D26" s="248" t="s">
        <v>209</v>
      </c>
      <c r="E26" s="247" t="s">
        <v>217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1267</v>
      </c>
      <c r="D28" s="248" t="s">
        <v>224</v>
      </c>
      <c r="E28" s="247" t="s">
        <v>217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1268</v>
      </c>
      <c r="D30" s="684" t="s">
        <v>225</v>
      </c>
      <c r="E30" s="685"/>
      <c r="F30" s="685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H12 H22 H30">
    <cfRule type="cellIs" priority="1" dxfId="0" operator="between">
      <formula>-0.49999</formula>
      <formula>0.49999</formula>
    </cfRule>
  </conditionalFormatting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6384" width="9.140625" style="516" customWidth="1"/>
  </cols>
  <sheetData>
    <row r="1" ht="18">
      <c r="A1" s="515" t="s">
        <v>1106</v>
      </c>
    </row>
    <row r="2" ht="12.75">
      <c r="A2" s="517"/>
    </row>
    <row r="3" ht="12.75">
      <c r="A3" s="516" t="s">
        <v>349</v>
      </c>
    </row>
    <row r="4" ht="18">
      <c r="A4" s="515" t="s">
        <v>1107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97">
      <selection activeCell="D79" sqref="D79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226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1479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Специјална болница "Др Боривоје Гњатић"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Стари Сланкамен </v>
      </c>
      <c r="B9" s="275"/>
      <c r="C9" s="285"/>
      <c r="E9" s="518" t="str">
        <f>"Матични број:   "&amp;MatBroj</f>
        <v>Матични број:   08101060</v>
      </c>
      <c r="F9" s="283"/>
      <c r="G9" s="276"/>
    </row>
    <row r="10" spans="1:7" ht="15.75">
      <c r="A10" s="284" t="str">
        <f>"ПИБ:   "&amp;bip</f>
        <v>ПИБ:   101798934</v>
      </c>
      <c r="B10" s="275"/>
      <c r="C10" s="285"/>
      <c r="E10" s="519" t="str">
        <f>"Број подрачуна:  "&amp;BrojPodr</f>
        <v>Број подрачуна:  840-462661-21</v>
      </c>
      <c r="F10" s="283"/>
      <c r="G10" s="276"/>
    </row>
    <row r="11" spans="1:7" ht="15.75">
      <c r="A11" s="286" t="s">
        <v>1480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92" t="s">
        <v>227</v>
      </c>
      <c r="B14" s="592"/>
      <c r="C14" s="592"/>
      <c r="D14" s="592"/>
      <c r="E14" s="592"/>
      <c r="F14" s="592"/>
      <c r="G14" s="592"/>
      <c r="H14" s="290"/>
    </row>
    <row r="15" spans="1:8" ht="14.25" customHeight="1">
      <c r="A15" s="580" t="s">
        <v>21</v>
      </c>
      <c r="B15" s="580"/>
      <c r="C15" s="580"/>
      <c r="D15" s="580"/>
      <c r="E15" s="580"/>
      <c r="F15" s="580"/>
      <c r="G15" s="580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1154</v>
      </c>
    </row>
    <row r="18" spans="1:7" ht="36">
      <c r="A18" s="581" t="s">
        <v>193</v>
      </c>
      <c r="B18" s="582" t="s">
        <v>194</v>
      </c>
      <c r="C18" s="581" t="s">
        <v>195</v>
      </c>
      <c r="D18" s="295" t="s">
        <v>228</v>
      </c>
      <c r="E18" s="581" t="s">
        <v>229</v>
      </c>
      <c r="F18" s="581"/>
      <c r="G18" s="581"/>
    </row>
    <row r="19" spans="1:7" ht="12.75">
      <c r="A19" s="581"/>
      <c r="B19" s="582"/>
      <c r="C19" s="581"/>
      <c r="D19" s="583" t="s">
        <v>230</v>
      </c>
      <c r="E19" s="581" t="s">
        <v>231</v>
      </c>
      <c r="F19" s="581" t="s">
        <v>232</v>
      </c>
      <c r="G19" s="585" t="s">
        <v>233</v>
      </c>
    </row>
    <row r="20" spans="1:7" ht="12.75">
      <c r="A20" s="581"/>
      <c r="B20" s="582"/>
      <c r="C20" s="581"/>
      <c r="D20" s="584"/>
      <c r="E20" s="581"/>
      <c r="F20" s="581"/>
      <c r="G20" s="584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234</v>
      </c>
      <c r="D22" s="298"/>
      <c r="E22" s="299"/>
      <c r="F22" s="299"/>
      <c r="G22" s="299"/>
    </row>
    <row r="23" spans="1:7" s="302" customFormat="1" ht="24">
      <c r="A23" s="293" t="s">
        <v>235</v>
      </c>
      <c r="B23" s="294" t="s">
        <v>236</v>
      </c>
      <c r="C23" s="300" t="s">
        <v>1790</v>
      </c>
      <c r="D23" s="301">
        <f>D24+D42</f>
        <v>312772</v>
      </c>
      <c r="E23" s="301">
        <f>E24+E42</f>
        <v>565988</v>
      </c>
      <c r="F23" s="301">
        <f>F24+F42</f>
        <v>262768</v>
      </c>
      <c r="G23" s="301">
        <f aca="true" t="shared" si="0" ref="G23:G86">E23-F23</f>
        <v>303220</v>
      </c>
    </row>
    <row r="24" spans="1:7" s="302" customFormat="1" ht="36">
      <c r="A24" s="293" t="s">
        <v>1791</v>
      </c>
      <c r="B24" s="294" t="s">
        <v>1792</v>
      </c>
      <c r="C24" s="300" t="s">
        <v>1793</v>
      </c>
      <c r="D24" s="301">
        <f>D25+D29+D31+D33+D37+D40</f>
        <v>311212</v>
      </c>
      <c r="E24" s="301">
        <f>E25+E29+E31+E33+E37+E40</f>
        <v>499805</v>
      </c>
      <c r="F24" s="301">
        <f>F25+F29+F31+F33+F37+F40</f>
        <v>198059</v>
      </c>
      <c r="G24" s="301">
        <f t="shared" si="0"/>
        <v>301746</v>
      </c>
    </row>
    <row r="25" spans="1:7" s="302" customFormat="1" ht="24">
      <c r="A25" s="293" t="s">
        <v>1794</v>
      </c>
      <c r="B25" s="294" t="s">
        <v>1795</v>
      </c>
      <c r="C25" s="300" t="s">
        <v>1796</v>
      </c>
      <c r="D25" s="301">
        <f>SUM(D26:D28)</f>
        <v>311038</v>
      </c>
      <c r="E25" s="301">
        <f>SUM(E26:E28)</f>
        <v>499614</v>
      </c>
      <c r="F25" s="301">
        <f>SUM(F26:F28)</f>
        <v>198041</v>
      </c>
      <c r="G25" s="301">
        <f t="shared" si="0"/>
        <v>301573</v>
      </c>
    </row>
    <row r="26" spans="1:7" ht="17.25" customHeight="1">
      <c r="A26" s="303" t="s">
        <v>1797</v>
      </c>
      <c r="B26" s="304" t="s">
        <v>1798</v>
      </c>
      <c r="C26" s="305" t="s">
        <v>1799</v>
      </c>
      <c r="D26" s="306">
        <v>294063</v>
      </c>
      <c r="E26" s="306">
        <v>374298</v>
      </c>
      <c r="F26" s="306">
        <v>86159</v>
      </c>
      <c r="G26" s="301">
        <f t="shared" si="0"/>
        <v>288139</v>
      </c>
    </row>
    <row r="27" spans="1:7" ht="17.25" customHeight="1">
      <c r="A27" s="303" t="s">
        <v>1800</v>
      </c>
      <c r="B27" s="304" t="s">
        <v>1801</v>
      </c>
      <c r="C27" s="305" t="s">
        <v>1802</v>
      </c>
      <c r="D27" s="306">
        <v>16975</v>
      </c>
      <c r="E27" s="306">
        <v>125316</v>
      </c>
      <c r="F27" s="306">
        <v>111882</v>
      </c>
      <c r="G27" s="301">
        <f t="shared" si="0"/>
        <v>13434</v>
      </c>
    </row>
    <row r="28" spans="1:7" ht="17.25" customHeight="1">
      <c r="A28" s="303" t="s">
        <v>1803</v>
      </c>
      <c r="B28" s="304" t="s">
        <v>1804</v>
      </c>
      <c r="C28" s="305" t="s">
        <v>1414</v>
      </c>
      <c r="D28" s="306"/>
      <c r="E28" s="306"/>
      <c r="F28" s="306"/>
      <c r="G28" s="301">
        <f t="shared" si="0"/>
        <v>0</v>
      </c>
    </row>
    <row r="29" spans="1:7" s="302" customFormat="1" ht="17.25" customHeight="1">
      <c r="A29" s="293">
        <v>1007</v>
      </c>
      <c r="B29" s="294" t="s">
        <v>1805</v>
      </c>
      <c r="C29" s="300" t="s">
        <v>1806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1807</v>
      </c>
      <c r="C30" s="305" t="s">
        <v>1408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1808</v>
      </c>
      <c r="C31" s="300" t="s">
        <v>1809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1810</v>
      </c>
      <c r="C32" s="305" t="s">
        <v>1302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1811</v>
      </c>
      <c r="C33" s="300" t="s">
        <v>1812</v>
      </c>
      <c r="D33" s="301">
        <f>SUM(D34:D36)</f>
        <v>170</v>
      </c>
      <c r="E33" s="301">
        <f>SUM(E34:E36)</f>
        <v>170</v>
      </c>
      <c r="F33" s="301">
        <f>SUM(F34:F36)</f>
        <v>0</v>
      </c>
      <c r="G33" s="301">
        <f t="shared" si="0"/>
        <v>170</v>
      </c>
    </row>
    <row r="34" spans="1:7" ht="17.25" customHeight="1">
      <c r="A34" s="303">
        <v>1012</v>
      </c>
      <c r="B34" s="304" t="s">
        <v>1813</v>
      </c>
      <c r="C34" s="305" t="s">
        <v>1233</v>
      </c>
      <c r="D34" s="306">
        <v>170</v>
      </c>
      <c r="E34" s="306">
        <v>170</v>
      </c>
      <c r="F34" s="306"/>
      <c r="G34" s="301">
        <f t="shared" si="0"/>
        <v>170</v>
      </c>
    </row>
    <row r="35" spans="1:7" ht="17.25" customHeight="1">
      <c r="A35" s="303">
        <v>1013</v>
      </c>
      <c r="B35" s="304" t="s">
        <v>1814</v>
      </c>
      <c r="C35" s="305" t="s">
        <v>1815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1816</v>
      </c>
      <c r="C36" s="305" t="s">
        <v>1817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1818</v>
      </c>
      <c r="C37" s="300" t="s">
        <v>264</v>
      </c>
      <c r="D37" s="301">
        <f>D38+D39</f>
        <v>0</v>
      </c>
      <c r="E37" s="301">
        <f>E38+E39</f>
        <v>0</v>
      </c>
      <c r="F37" s="301">
        <f>F38+F39</f>
        <v>0</v>
      </c>
      <c r="G37" s="301">
        <f t="shared" si="0"/>
        <v>0</v>
      </c>
    </row>
    <row r="38" spans="1:7" ht="17.25" customHeight="1">
      <c r="A38" s="303">
        <v>1016</v>
      </c>
      <c r="B38" s="304" t="s">
        <v>265</v>
      </c>
      <c r="C38" s="305" t="s">
        <v>266</v>
      </c>
      <c r="D38" s="306"/>
      <c r="E38" s="306"/>
      <c r="F38" s="306"/>
      <c r="G38" s="301">
        <f t="shared" si="0"/>
        <v>0</v>
      </c>
    </row>
    <row r="39" spans="1:7" ht="17.25" customHeight="1">
      <c r="A39" s="303">
        <v>1017</v>
      </c>
      <c r="B39" s="304" t="s">
        <v>267</v>
      </c>
      <c r="C39" s="305" t="s">
        <v>268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269</v>
      </c>
      <c r="C40" s="300" t="s">
        <v>270</v>
      </c>
      <c r="D40" s="301">
        <f>D41</f>
        <v>4</v>
      </c>
      <c r="E40" s="301">
        <f>E41</f>
        <v>21</v>
      </c>
      <c r="F40" s="301">
        <f>F41</f>
        <v>18</v>
      </c>
      <c r="G40" s="301">
        <f t="shared" si="0"/>
        <v>3</v>
      </c>
    </row>
    <row r="41" spans="1:7" ht="17.25" customHeight="1">
      <c r="A41" s="303">
        <v>1019</v>
      </c>
      <c r="B41" s="304" t="s">
        <v>271</v>
      </c>
      <c r="C41" s="305" t="s">
        <v>1327</v>
      </c>
      <c r="D41" s="306">
        <v>4</v>
      </c>
      <c r="E41" s="306">
        <v>21</v>
      </c>
      <c r="F41" s="306">
        <v>18</v>
      </c>
      <c r="G41" s="301">
        <f t="shared" si="0"/>
        <v>3</v>
      </c>
    </row>
    <row r="42" spans="1:8" s="302" customFormat="1" ht="24">
      <c r="A42" s="293">
        <v>1020</v>
      </c>
      <c r="B42" s="294" t="s">
        <v>272</v>
      </c>
      <c r="C42" s="300" t="s">
        <v>273</v>
      </c>
      <c r="D42" s="301">
        <f>D43+D51</f>
        <v>1560</v>
      </c>
      <c r="E42" s="301">
        <f>E43+E51</f>
        <v>66183</v>
      </c>
      <c r="F42" s="301">
        <f>F43+F51</f>
        <v>64709</v>
      </c>
      <c r="G42" s="301">
        <f t="shared" si="0"/>
        <v>1474</v>
      </c>
      <c r="H42" s="308"/>
    </row>
    <row r="43" spans="1:7" s="302" customFormat="1" ht="17.25" customHeight="1">
      <c r="A43" s="293">
        <v>1021</v>
      </c>
      <c r="B43" s="294" t="s">
        <v>274</v>
      </c>
      <c r="C43" s="300" t="s">
        <v>275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276</v>
      </c>
      <c r="C44" s="305" t="s">
        <v>755</v>
      </c>
      <c r="D44" s="306"/>
      <c r="E44" s="306"/>
      <c r="F44" s="306"/>
      <c r="G44" s="301">
        <f t="shared" si="0"/>
        <v>0</v>
      </c>
    </row>
    <row r="45" spans="1:7" ht="36">
      <c r="A45" s="581" t="s">
        <v>193</v>
      </c>
      <c r="B45" s="582" t="s">
        <v>194</v>
      </c>
      <c r="C45" s="581" t="s">
        <v>195</v>
      </c>
      <c r="D45" s="295" t="s">
        <v>228</v>
      </c>
      <c r="E45" s="581" t="s">
        <v>229</v>
      </c>
      <c r="F45" s="581"/>
      <c r="G45" s="581"/>
    </row>
    <row r="46" spans="1:7" ht="12.75">
      <c r="A46" s="581"/>
      <c r="B46" s="582"/>
      <c r="C46" s="581"/>
      <c r="D46" s="583" t="s">
        <v>230</v>
      </c>
      <c r="E46" s="581" t="s">
        <v>231</v>
      </c>
      <c r="F46" s="581" t="s">
        <v>232</v>
      </c>
      <c r="G46" s="585" t="s">
        <v>277</v>
      </c>
    </row>
    <row r="47" spans="1:7" ht="12.75">
      <c r="A47" s="581"/>
      <c r="B47" s="582"/>
      <c r="C47" s="581"/>
      <c r="D47" s="584"/>
      <c r="E47" s="581"/>
      <c r="F47" s="581"/>
      <c r="G47" s="584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1284</v>
      </c>
      <c r="E48" s="294" t="s">
        <v>1285</v>
      </c>
      <c r="F48" s="294" t="s">
        <v>1286</v>
      </c>
      <c r="G48" s="294" t="s">
        <v>1287</v>
      </c>
    </row>
    <row r="49" spans="1:7" ht="15" customHeight="1">
      <c r="A49" s="303">
        <v>1023</v>
      </c>
      <c r="B49" s="304" t="s">
        <v>278</v>
      </c>
      <c r="C49" s="305" t="s">
        <v>279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280</v>
      </c>
      <c r="C50" s="305" t="s">
        <v>281</v>
      </c>
      <c r="D50" s="306"/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282</v>
      </c>
      <c r="C51" s="300" t="s">
        <v>283</v>
      </c>
      <c r="D51" s="301">
        <f>D52+D53</f>
        <v>1560</v>
      </c>
      <c r="E51" s="301">
        <f>E52+E53</f>
        <v>66183</v>
      </c>
      <c r="F51" s="301">
        <f>F52+F53</f>
        <v>64709</v>
      </c>
      <c r="G51" s="301">
        <f t="shared" si="0"/>
        <v>1474</v>
      </c>
    </row>
    <row r="52" spans="1:7" ht="15" customHeight="1">
      <c r="A52" s="303">
        <v>1026</v>
      </c>
      <c r="B52" s="304" t="s">
        <v>284</v>
      </c>
      <c r="C52" s="305" t="s">
        <v>285</v>
      </c>
      <c r="D52" s="306">
        <v>19</v>
      </c>
      <c r="E52" s="306">
        <v>9196</v>
      </c>
      <c r="F52" s="306">
        <v>9168</v>
      </c>
      <c r="G52" s="301">
        <f t="shared" si="0"/>
        <v>28</v>
      </c>
    </row>
    <row r="53" spans="1:7" ht="15" customHeight="1">
      <c r="A53" s="303">
        <v>1027</v>
      </c>
      <c r="B53" s="304" t="s">
        <v>286</v>
      </c>
      <c r="C53" s="305" t="s">
        <v>287</v>
      </c>
      <c r="D53" s="306">
        <v>1541</v>
      </c>
      <c r="E53" s="306">
        <v>56987</v>
      </c>
      <c r="F53" s="306">
        <v>55541</v>
      </c>
      <c r="G53" s="301">
        <f t="shared" si="0"/>
        <v>1446</v>
      </c>
    </row>
    <row r="54" spans="1:7" s="302" customFormat="1" ht="24">
      <c r="A54" s="293">
        <v>1028</v>
      </c>
      <c r="B54" s="294">
        <v>100000</v>
      </c>
      <c r="C54" s="300" t="s">
        <v>288</v>
      </c>
      <c r="D54" s="301">
        <f>D55+D75+D97</f>
        <v>40831</v>
      </c>
      <c r="E54" s="301">
        <f>E55+E75+E97</f>
        <v>35590</v>
      </c>
      <c r="F54" s="301">
        <f>F55+F75+F97</f>
        <v>0</v>
      </c>
      <c r="G54" s="301">
        <f t="shared" si="0"/>
        <v>35590</v>
      </c>
    </row>
    <row r="55" spans="1:7" s="302" customFormat="1" ht="24">
      <c r="A55" s="293">
        <v>1029</v>
      </c>
      <c r="B55" s="294">
        <v>110000</v>
      </c>
      <c r="C55" s="300" t="s">
        <v>1842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1843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1844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756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1362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597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1845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1363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1846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1364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1847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1848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1849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341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342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343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344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773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1850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1851</v>
      </c>
      <c r="C74" s="305" t="s">
        <v>1852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1853</v>
      </c>
      <c r="D75" s="301">
        <f>D76+D86+D92</f>
        <v>33043</v>
      </c>
      <c r="E75" s="301">
        <f>E76+E86+E92</f>
        <v>26630</v>
      </c>
      <c r="F75" s="301">
        <f>F76+F86+F92</f>
        <v>0</v>
      </c>
      <c r="G75" s="301">
        <f t="shared" si="0"/>
        <v>26630</v>
      </c>
    </row>
    <row r="76" spans="1:7" s="302" customFormat="1" ht="31.5">
      <c r="A76" s="293">
        <v>1050</v>
      </c>
      <c r="B76" s="294">
        <v>121000</v>
      </c>
      <c r="C76" s="310" t="s">
        <v>1854</v>
      </c>
      <c r="D76" s="301">
        <f>D77+D78+D79+D80+D81+D82+D83+D84+D85</f>
        <v>12361</v>
      </c>
      <c r="E76" s="301">
        <f>E77+E78+E79+E80+E81+E82+E83+E84+E85</f>
        <v>5565</v>
      </c>
      <c r="F76" s="301">
        <f>F77+F78+F79+F80+F81+F82+F83+F84+F85</f>
        <v>0</v>
      </c>
      <c r="G76" s="301">
        <f t="shared" si="0"/>
        <v>5565</v>
      </c>
    </row>
    <row r="77" spans="1:7" ht="15" customHeight="1">
      <c r="A77" s="303">
        <v>1051</v>
      </c>
      <c r="B77" s="304">
        <v>121100</v>
      </c>
      <c r="C77" s="305" t="s">
        <v>1855</v>
      </c>
      <c r="D77" s="306">
        <v>12246</v>
      </c>
      <c r="E77" s="306">
        <v>5545</v>
      </c>
      <c r="F77" s="306"/>
      <c r="G77" s="301">
        <f t="shared" si="0"/>
        <v>5545</v>
      </c>
    </row>
    <row r="78" spans="1:7" ht="15" customHeight="1">
      <c r="A78" s="303">
        <v>1052</v>
      </c>
      <c r="B78" s="304">
        <v>121200</v>
      </c>
      <c r="C78" s="305" t="s">
        <v>1856</v>
      </c>
      <c r="D78" s="306">
        <v>27</v>
      </c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1857</v>
      </c>
      <c r="D79" s="306">
        <v>77</v>
      </c>
      <c r="E79" s="306">
        <v>20</v>
      </c>
      <c r="F79" s="306"/>
      <c r="G79" s="301">
        <f t="shared" si="0"/>
        <v>20</v>
      </c>
    </row>
    <row r="80" spans="1:7" ht="15" customHeight="1">
      <c r="A80" s="303">
        <v>1054</v>
      </c>
      <c r="B80" s="304">
        <v>121400</v>
      </c>
      <c r="C80" s="305" t="s">
        <v>1858</v>
      </c>
      <c r="D80" s="306">
        <v>10</v>
      </c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1859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1860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1861</v>
      </c>
      <c r="D83" s="306">
        <v>1</v>
      </c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1862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1863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1864</v>
      </c>
      <c r="D86" s="301">
        <f>D91</f>
        <v>20545</v>
      </c>
      <c r="E86" s="301">
        <f>E91</f>
        <v>21010</v>
      </c>
      <c r="F86" s="301">
        <f>F91</f>
        <v>0</v>
      </c>
      <c r="G86" s="301">
        <f t="shared" si="0"/>
        <v>21010</v>
      </c>
    </row>
    <row r="87" spans="1:7" ht="36">
      <c r="A87" s="581" t="s">
        <v>193</v>
      </c>
      <c r="B87" s="582" t="s">
        <v>194</v>
      </c>
      <c r="C87" s="581" t="s">
        <v>195</v>
      </c>
      <c r="D87" s="295" t="s">
        <v>228</v>
      </c>
      <c r="E87" s="581" t="s">
        <v>229</v>
      </c>
      <c r="F87" s="581"/>
      <c r="G87" s="581"/>
    </row>
    <row r="88" spans="1:7" ht="12.75">
      <c r="A88" s="581"/>
      <c r="B88" s="582"/>
      <c r="C88" s="581"/>
      <c r="D88" s="583" t="s">
        <v>230</v>
      </c>
      <c r="E88" s="581" t="s">
        <v>231</v>
      </c>
      <c r="F88" s="581" t="s">
        <v>232</v>
      </c>
      <c r="G88" s="585" t="s">
        <v>1865</v>
      </c>
    </row>
    <row r="89" spans="1:7" ht="12.75">
      <c r="A89" s="581"/>
      <c r="B89" s="582"/>
      <c r="C89" s="581"/>
      <c r="D89" s="584"/>
      <c r="E89" s="581"/>
      <c r="F89" s="581"/>
      <c r="G89" s="584"/>
    </row>
    <row r="90" spans="1:7" ht="12.75">
      <c r="A90" s="294">
        <v>1</v>
      </c>
      <c r="B90" s="294">
        <v>2</v>
      </c>
      <c r="C90" s="294">
        <v>3</v>
      </c>
      <c r="D90" s="294" t="s">
        <v>1284</v>
      </c>
      <c r="E90" s="294" t="s">
        <v>1285</v>
      </c>
      <c r="F90" s="294" t="s">
        <v>1286</v>
      </c>
      <c r="G90" s="294" t="s">
        <v>1287</v>
      </c>
    </row>
    <row r="91" spans="1:7" ht="24">
      <c r="A91" s="303">
        <v>1061</v>
      </c>
      <c r="B91" s="304">
        <v>122100</v>
      </c>
      <c r="C91" s="305" t="s">
        <v>1866</v>
      </c>
      <c r="D91" s="306">
        <v>20545</v>
      </c>
      <c r="E91" s="306">
        <v>21010</v>
      </c>
      <c r="F91" s="306"/>
      <c r="G91" s="301">
        <f aca="true" t="shared" si="1" ref="G91:G103">E91-F91</f>
        <v>21010</v>
      </c>
    </row>
    <row r="92" spans="1:7" s="302" customFormat="1" ht="24">
      <c r="A92" s="293">
        <v>1062</v>
      </c>
      <c r="B92" s="294">
        <v>123000</v>
      </c>
      <c r="C92" s="300" t="s">
        <v>1867</v>
      </c>
      <c r="D92" s="301">
        <f>SUM(D93:D96)</f>
        <v>137</v>
      </c>
      <c r="E92" s="301">
        <f>SUM(E93:E96)</f>
        <v>55</v>
      </c>
      <c r="F92" s="301">
        <f>SUM(F93:F96)</f>
        <v>0</v>
      </c>
      <c r="G92" s="301">
        <f t="shared" si="1"/>
        <v>55</v>
      </c>
    </row>
    <row r="93" spans="1:7" ht="17.25" customHeight="1">
      <c r="A93" s="303">
        <v>1063</v>
      </c>
      <c r="B93" s="304">
        <v>123100</v>
      </c>
      <c r="C93" s="305" t="s">
        <v>1868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1869</v>
      </c>
      <c r="D94" s="306">
        <v>137</v>
      </c>
      <c r="E94" s="306">
        <v>55</v>
      </c>
      <c r="F94" s="306"/>
      <c r="G94" s="301">
        <f t="shared" si="1"/>
        <v>55</v>
      </c>
    </row>
    <row r="95" spans="1:7" ht="17.25" customHeight="1">
      <c r="A95" s="303">
        <v>1065</v>
      </c>
      <c r="B95" s="304">
        <v>123300</v>
      </c>
      <c r="C95" s="305" t="s">
        <v>1870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1871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1872</v>
      </c>
      <c r="D97" s="301">
        <f>D98</f>
        <v>7788</v>
      </c>
      <c r="E97" s="301">
        <f>E98</f>
        <v>8960</v>
      </c>
      <c r="F97" s="301">
        <f>F98</f>
        <v>0</v>
      </c>
      <c r="G97" s="301">
        <f t="shared" si="1"/>
        <v>8960</v>
      </c>
    </row>
    <row r="98" spans="1:7" s="302" customFormat="1" ht="36">
      <c r="A98" s="293">
        <v>1068</v>
      </c>
      <c r="B98" s="294">
        <v>131000</v>
      </c>
      <c r="C98" s="300" t="s">
        <v>350</v>
      </c>
      <c r="D98" s="301">
        <f>SUM(D99:D101)</f>
        <v>7788</v>
      </c>
      <c r="E98" s="301">
        <f>SUM(E99:E101)</f>
        <v>8960</v>
      </c>
      <c r="F98" s="301">
        <f>SUM(F99:F101)</f>
        <v>0</v>
      </c>
      <c r="G98" s="301">
        <f t="shared" si="1"/>
        <v>8960</v>
      </c>
    </row>
    <row r="99" spans="1:7" ht="17.25" customHeight="1">
      <c r="A99" s="303">
        <v>1069</v>
      </c>
      <c r="B99" s="304">
        <v>131100</v>
      </c>
      <c r="C99" s="305" t="s">
        <v>351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352</v>
      </c>
      <c r="D100" s="306">
        <v>7788</v>
      </c>
      <c r="E100" s="306">
        <v>8960</v>
      </c>
      <c r="F100" s="306"/>
      <c r="G100" s="301">
        <f t="shared" si="1"/>
        <v>8960</v>
      </c>
    </row>
    <row r="101" spans="1:7" ht="17.25" customHeight="1">
      <c r="A101" s="303">
        <v>1071</v>
      </c>
      <c r="B101" s="304">
        <v>131300</v>
      </c>
      <c r="C101" s="305" t="s">
        <v>353</v>
      </c>
      <c r="D101" s="306"/>
      <c r="E101" s="306"/>
      <c r="F101" s="306"/>
      <c r="G101" s="301">
        <f t="shared" si="1"/>
        <v>0</v>
      </c>
    </row>
    <row r="102" spans="1:7" s="302" customFormat="1" ht="17.25" customHeight="1">
      <c r="A102" s="293">
        <v>1072</v>
      </c>
      <c r="B102" s="294"/>
      <c r="C102" s="300" t="s">
        <v>354</v>
      </c>
      <c r="D102" s="301">
        <f>D23+D54</f>
        <v>353603</v>
      </c>
      <c r="E102" s="301">
        <f>E23+E54</f>
        <v>601578</v>
      </c>
      <c r="F102" s="301">
        <f>F23+F54</f>
        <v>262768</v>
      </c>
      <c r="G102" s="301">
        <f t="shared" si="1"/>
        <v>338810</v>
      </c>
    </row>
    <row r="103" spans="1:7" ht="17.25" customHeight="1">
      <c r="A103" s="293">
        <v>1073</v>
      </c>
      <c r="B103" s="294" t="s">
        <v>355</v>
      </c>
      <c r="C103" s="311" t="s">
        <v>356</v>
      </c>
      <c r="D103" s="306"/>
      <c r="E103" s="306"/>
      <c r="F103" s="306"/>
      <c r="G103" s="301">
        <f t="shared" si="1"/>
        <v>0</v>
      </c>
    </row>
    <row r="104" spans="1:7" ht="12.75">
      <c r="A104" s="572" t="s">
        <v>193</v>
      </c>
      <c r="B104" s="573" t="s">
        <v>194</v>
      </c>
      <c r="C104" s="586" t="s">
        <v>195</v>
      </c>
      <c r="D104" s="586"/>
      <c r="E104" s="586"/>
      <c r="F104" s="586" t="s">
        <v>357</v>
      </c>
      <c r="G104" s="586"/>
    </row>
    <row r="105" spans="1:7" ht="24">
      <c r="A105" s="572"/>
      <c r="B105" s="573"/>
      <c r="C105" s="586"/>
      <c r="D105" s="586"/>
      <c r="E105" s="586"/>
      <c r="F105" s="314" t="s">
        <v>358</v>
      </c>
      <c r="G105" s="314" t="s">
        <v>359</v>
      </c>
    </row>
    <row r="106" spans="1:7" s="309" customFormat="1" ht="12.75">
      <c r="A106" s="313">
        <v>1</v>
      </c>
      <c r="B106" s="313">
        <v>2</v>
      </c>
      <c r="C106" s="587">
        <v>3</v>
      </c>
      <c r="D106" s="587"/>
      <c r="E106" s="587"/>
      <c r="F106" s="315" t="s">
        <v>1284</v>
      </c>
      <c r="G106" s="315" t="s">
        <v>1285</v>
      </c>
    </row>
    <row r="107" spans="1:7" ht="21.75" customHeight="1">
      <c r="A107" s="312"/>
      <c r="B107" s="313"/>
      <c r="C107" s="568" t="s">
        <v>360</v>
      </c>
      <c r="D107" s="569"/>
      <c r="E107" s="570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74" t="s">
        <v>361</v>
      </c>
      <c r="D108" s="574"/>
      <c r="E108" s="574"/>
      <c r="F108" s="301">
        <f>F109+F133+F155+F213+F241+F255</f>
        <v>28470</v>
      </c>
      <c r="G108" s="301">
        <f>G109+G133+G155+G213+G241+G255</f>
        <v>30025</v>
      </c>
    </row>
    <row r="109" spans="1:7" s="302" customFormat="1" ht="21.75" customHeight="1">
      <c r="A109" s="293">
        <v>1075</v>
      </c>
      <c r="B109" s="294">
        <v>210000</v>
      </c>
      <c r="C109" s="575" t="s">
        <v>818</v>
      </c>
      <c r="D109" s="575"/>
      <c r="E109" s="575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74" t="s">
        <v>819</v>
      </c>
      <c r="D110" s="574"/>
      <c r="E110" s="574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71" t="s">
        <v>820</v>
      </c>
      <c r="D111" s="571"/>
      <c r="E111" s="571"/>
      <c r="F111" s="306"/>
      <c r="G111" s="306"/>
    </row>
    <row r="112" spans="1:7" ht="21.75" customHeight="1">
      <c r="A112" s="303">
        <v>1078</v>
      </c>
      <c r="B112" s="304">
        <v>211200</v>
      </c>
      <c r="C112" s="571" t="s">
        <v>821</v>
      </c>
      <c r="D112" s="571"/>
      <c r="E112" s="571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71" t="s">
        <v>822</v>
      </c>
      <c r="D113" s="571"/>
      <c r="E113" s="571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71" t="s">
        <v>365</v>
      </c>
      <c r="D114" s="571"/>
      <c r="E114" s="571"/>
      <c r="F114" s="306"/>
      <c r="G114" s="306"/>
    </row>
    <row r="115" spans="1:7" ht="21.75" customHeight="1">
      <c r="A115" s="303">
        <v>1081</v>
      </c>
      <c r="B115" s="304">
        <v>211500</v>
      </c>
      <c r="C115" s="571" t="s">
        <v>366</v>
      </c>
      <c r="D115" s="571"/>
      <c r="E115" s="571"/>
      <c r="F115" s="306"/>
      <c r="G115" s="306"/>
    </row>
    <row r="116" spans="1:7" ht="21.75" customHeight="1">
      <c r="A116" s="303">
        <v>1082</v>
      </c>
      <c r="B116" s="304">
        <v>211600</v>
      </c>
      <c r="C116" s="571" t="s">
        <v>367</v>
      </c>
      <c r="D116" s="571"/>
      <c r="E116" s="571"/>
      <c r="F116" s="306"/>
      <c r="G116" s="306"/>
    </row>
    <row r="117" spans="1:7" ht="21.75" customHeight="1">
      <c r="A117" s="303">
        <v>1083</v>
      </c>
      <c r="B117" s="304" t="s">
        <v>368</v>
      </c>
      <c r="C117" s="571" t="s">
        <v>369</v>
      </c>
      <c r="D117" s="571"/>
      <c r="E117" s="571"/>
      <c r="F117" s="306"/>
      <c r="G117" s="306"/>
    </row>
    <row r="118" spans="1:7" ht="21.75" customHeight="1">
      <c r="A118" s="303">
        <v>1084</v>
      </c>
      <c r="B118" s="304">
        <v>211800</v>
      </c>
      <c r="C118" s="571" t="s">
        <v>370</v>
      </c>
      <c r="D118" s="571"/>
      <c r="E118" s="571"/>
      <c r="F118" s="306"/>
      <c r="G118" s="306"/>
    </row>
    <row r="119" spans="1:7" ht="21.75" customHeight="1">
      <c r="A119" s="303">
        <v>1085</v>
      </c>
      <c r="B119" s="304" t="s">
        <v>371</v>
      </c>
      <c r="C119" s="571" t="s">
        <v>372</v>
      </c>
      <c r="D119" s="571"/>
      <c r="E119" s="571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76" t="s">
        <v>373</v>
      </c>
      <c r="D120" s="576"/>
      <c r="E120" s="576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71" t="s">
        <v>374</v>
      </c>
      <c r="D121" s="571"/>
      <c r="E121" s="571"/>
      <c r="F121" s="306"/>
      <c r="G121" s="306"/>
    </row>
    <row r="122" spans="1:7" ht="21.75" customHeight="1">
      <c r="A122" s="303">
        <v>1088</v>
      </c>
      <c r="B122" s="304">
        <v>212200</v>
      </c>
      <c r="C122" s="571" t="s">
        <v>375</v>
      </c>
      <c r="D122" s="571"/>
      <c r="E122" s="571"/>
      <c r="F122" s="306"/>
      <c r="G122" s="306"/>
    </row>
    <row r="123" spans="1:7" ht="21.75" customHeight="1">
      <c r="A123" s="303">
        <v>1089</v>
      </c>
      <c r="B123" s="304">
        <v>212300</v>
      </c>
      <c r="C123" s="571" t="s">
        <v>376</v>
      </c>
      <c r="D123" s="571"/>
      <c r="E123" s="571"/>
      <c r="F123" s="306"/>
      <c r="G123" s="306"/>
    </row>
    <row r="124" spans="1:7" ht="21.75" customHeight="1">
      <c r="A124" s="303">
        <v>1090</v>
      </c>
      <c r="B124" s="304">
        <v>212400</v>
      </c>
      <c r="C124" s="571" t="s">
        <v>377</v>
      </c>
      <c r="D124" s="571"/>
      <c r="E124" s="571"/>
      <c r="F124" s="306"/>
      <c r="G124" s="306"/>
    </row>
    <row r="125" spans="1:7" ht="21.75" customHeight="1">
      <c r="A125" s="303">
        <v>1091</v>
      </c>
      <c r="B125" s="304">
        <v>212500</v>
      </c>
      <c r="C125" s="571" t="s">
        <v>378</v>
      </c>
      <c r="D125" s="571"/>
      <c r="E125" s="571"/>
      <c r="F125" s="306"/>
      <c r="G125" s="306"/>
    </row>
    <row r="126" spans="1:7" ht="21.75" customHeight="1">
      <c r="A126" s="303">
        <v>1092</v>
      </c>
      <c r="B126" s="304">
        <v>212600</v>
      </c>
      <c r="C126" s="571" t="s">
        <v>379</v>
      </c>
      <c r="D126" s="571"/>
      <c r="E126" s="571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76" t="s">
        <v>380</v>
      </c>
      <c r="D127" s="576"/>
      <c r="E127" s="576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71" t="s">
        <v>381</v>
      </c>
      <c r="D128" s="571"/>
      <c r="E128" s="571"/>
      <c r="F128" s="306"/>
      <c r="G128" s="306"/>
    </row>
    <row r="129" spans="1:7" ht="25.5" customHeight="1">
      <c r="A129" s="293">
        <v>1095</v>
      </c>
      <c r="B129" s="294">
        <v>214000</v>
      </c>
      <c r="C129" s="575" t="s">
        <v>382</v>
      </c>
      <c r="D129" s="575"/>
      <c r="E129" s="575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77" t="s">
        <v>842</v>
      </c>
      <c r="D130" s="577"/>
      <c r="E130" s="577"/>
      <c r="F130" s="306"/>
      <c r="G130" s="306"/>
    </row>
    <row r="131" spans="1:7" ht="22.5" customHeight="1">
      <c r="A131" s="293">
        <v>1097</v>
      </c>
      <c r="B131" s="294">
        <v>215000</v>
      </c>
      <c r="C131" s="575" t="s">
        <v>843</v>
      </c>
      <c r="D131" s="575"/>
      <c r="E131" s="575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77" t="s">
        <v>844</v>
      </c>
      <c r="D132" s="577"/>
      <c r="E132" s="577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76" t="s">
        <v>845</v>
      </c>
      <c r="D133" s="576"/>
      <c r="E133" s="576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76" t="s">
        <v>846</v>
      </c>
      <c r="D134" s="576" t="s">
        <v>846</v>
      </c>
      <c r="E134" s="576" t="s">
        <v>846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71" t="s">
        <v>847</v>
      </c>
      <c r="D135" s="571" t="s">
        <v>847</v>
      </c>
      <c r="E135" s="571" t="s">
        <v>847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71" t="s">
        <v>848</v>
      </c>
      <c r="D136" s="571" t="s">
        <v>848</v>
      </c>
      <c r="E136" s="571" t="s">
        <v>848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71" t="s">
        <v>849</v>
      </c>
      <c r="D137" s="571" t="s">
        <v>849</v>
      </c>
      <c r="E137" s="571" t="s">
        <v>849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71" t="s">
        <v>850</v>
      </c>
      <c r="D138" s="571" t="s">
        <v>850</v>
      </c>
      <c r="E138" s="571" t="s">
        <v>850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71" t="s">
        <v>851</v>
      </c>
      <c r="D139" s="571" t="s">
        <v>851</v>
      </c>
      <c r="E139" s="571" t="s">
        <v>851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71" t="s">
        <v>852</v>
      </c>
      <c r="D140" s="571" t="s">
        <v>852</v>
      </c>
      <c r="E140" s="571" t="s">
        <v>852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71" t="s">
        <v>853</v>
      </c>
      <c r="D141" s="571" t="s">
        <v>853</v>
      </c>
      <c r="E141" s="571" t="s">
        <v>853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71" t="s">
        <v>854</v>
      </c>
      <c r="D142" s="571" t="s">
        <v>854</v>
      </c>
      <c r="E142" s="571" t="s">
        <v>854</v>
      </c>
      <c r="F142" s="306"/>
      <c r="G142" s="306"/>
    </row>
    <row r="143" spans="1:7" ht="12.75">
      <c r="A143" s="581" t="s">
        <v>193</v>
      </c>
      <c r="B143" s="573" t="s">
        <v>194</v>
      </c>
      <c r="C143" s="578" t="s">
        <v>195</v>
      </c>
      <c r="D143" s="578"/>
      <c r="E143" s="578"/>
      <c r="F143" s="578" t="s">
        <v>357</v>
      </c>
      <c r="G143" s="578"/>
    </row>
    <row r="144" spans="1:7" ht="24">
      <c r="A144" s="581"/>
      <c r="B144" s="573"/>
      <c r="C144" s="578"/>
      <c r="D144" s="578"/>
      <c r="E144" s="578"/>
      <c r="F144" s="319" t="s">
        <v>358</v>
      </c>
      <c r="G144" s="319" t="s">
        <v>359</v>
      </c>
    </row>
    <row r="145" spans="1:7" ht="12.75">
      <c r="A145" s="293">
        <v>1</v>
      </c>
      <c r="B145" s="294">
        <v>2</v>
      </c>
      <c r="C145" s="578">
        <v>3</v>
      </c>
      <c r="D145" s="578"/>
      <c r="E145" s="578"/>
      <c r="F145" s="320" t="s">
        <v>855</v>
      </c>
      <c r="G145" s="320" t="s">
        <v>856</v>
      </c>
    </row>
    <row r="146" spans="1:7" s="302" customFormat="1" ht="20.25" customHeight="1">
      <c r="A146" s="293">
        <v>1109</v>
      </c>
      <c r="B146" s="294">
        <v>222000</v>
      </c>
      <c r="C146" s="576" t="s">
        <v>857</v>
      </c>
      <c r="D146" s="576" t="s">
        <v>857</v>
      </c>
      <c r="E146" s="576" t="s">
        <v>857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71" t="s">
        <v>858</v>
      </c>
      <c r="D147" s="571" t="s">
        <v>858</v>
      </c>
      <c r="E147" s="571" t="s">
        <v>858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71" t="s">
        <v>859</v>
      </c>
      <c r="D148" s="571"/>
      <c r="E148" s="571"/>
      <c r="F148" s="306"/>
      <c r="G148" s="306"/>
    </row>
    <row r="149" spans="1:7" ht="20.25" customHeight="1">
      <c r="A149" s="303">
        <v>1112</v>
      </c>
      <c r="B149" s="304">
        <v>222300</v>
      </c>
      <c r="C149" s="571" t="s">
        <v>860</v>
      </c>
      <c r="D149" s="571"/>
      <c r="E149" s="571"/>
      <c r="F149" s="306"/>
      <c r="G149" s="306"/>
    </row>
    <row r="150" spans="1:7" ht="20.25" customHeight="1">
      <c r="A150" s="303">
        <v>1113</v>
      </c>
      <c r="B150" s="304">
        <v>222400</v>
      </c>
      <c r="C150" s="571" t="s">
        <v>861</v>
      </c>
      <c r="D150" s="571"/>
      <c r="E150" s="571"/>
      <c r="F150" s="306"/>
      <c r="G150" s="306"/>
    </row>
    <row r="151" spans="1:7" ht="20.25" customHeight="1">
      <c r="A151" s="303">
        <v>1114</v>
      </c>
      <c r="B151" s="304">
        <v>222500</v>
      </c>
      <c r="C151" s="571" t="s">
        <v>862</v>
      </c>
      <c r="D151" s="571"/>
      <c r="E151" s="571"/>
      <c r="F151" s="306"/>
      <c r="G151" s="306"/>
    </row>
    <row r="152" spans="1:7" ht="20.25" customHeight="1">
      <c r="A152" s="303">
        <v>1115</v>
      </c>
      <c r="B152" s="304">
        <v>222600</v>
      </c>
      <c r="C152" s="571" t="s">
        <v>863</v>
      </c>
      <c r="D152" s="571"/>
      <c r="E152" s="571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76" t="s">
        <v>435</v>
      </c>
      <c r="D153" s="576"/>
      <c r="E153" s="576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71" t="s">
        <v>436</v>
      </c>
      <c r="D154" s="571"/>
      <c r="E154" s="571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76" t="s">
        <v>437</v>
      </c>
      <c r="D155" s="576"/>
      <c r="E155" s="576"/>
      <c r="F155" s="301">
        <f>F156+F162+F168+F174+F178+F187+F193+F201+F207</f>
        <v>0</v>
      </c>
      <c r="G155" s="301">
        <f>G156+G162+G168+G174+G178+G187+G193+G201+G207</f>
        <v>0</v>
      </c>
    </row>
    <row r="156" spans="1:7" s="302" customFormat="1" ht="20.25" customHeight="1">
      <c r="A156" s="293">
        <v>1119</v>
      </c>
      <c r="B156" s="294">
        <v>231000</v>
      </c>
      <c r="C156" s="576" t="s">
        <v>438</v>
      </c>
      <c r="D156" s="576"/>
      <c r="E156" s="576"/>
      <c r="F156" s="301">
        <f>SUM(F157:F161)</f>
        <v>0</v>
      </c>
      <c r="G156" s="301">
        <f>SUM(G157:G161)</f>
        <v>0</v>
      </c>
    </row>
    <row r="157" spans="1:7" ht="20.25" customHeight="1">
      <c r="A157" s="303">
        <v>1120</v>
      </c>
      <c r="B157" s="304">
        <v>231100</v>
      </c>
      <c r="C157" s="571" t="s">
        <v>439</v>
      </c>
      <c r="D157" s="571"/>
      <c r="E157" s="571"/>
      <c r="F157" s="306"/>
      <c r="G157" s="306"/>
    </row>
    <row r="158" spans="1:7" ht="20.25" customHeight="1">
      <c r="A158" s="303">
        <v>1121</v>
      </c>
      <c r="B158" s="304">
        <v>231200</v>
      </c>
      <c r="C158" s="571" t="s">
        <v>440</v>
      </c>
      <c r="D158" s="571"/>
      <c r="E158" s="571"/>
      <c r="F158" s="306"/>
      <c r="G158" s="306"/>
    </row>
    <row r="159" spans="1:7" ht="22.5" customHeight="1">
      <c r="A159" s="303">
        <v>1122</v>
      </c>
      <c r="B159" s="304">
        <v>231300</v>
      </c>
      <c r="C159" s="571" t="s">
        <v>441</v>
      </c>
      <c r="D159" s="571"/>
      <c r="E159" s="571"/>
      <c r="F159" s="306"/>
      <c r="G159" s="306"/>
    </row>
    <row r="160" spans="1:7" ht="20.25" customHeight="1">
      <c r="A160" s="303">
        <v>1123</v>
      </c>
      <c r="B160" s="304">
        <v>231400</v>
      </c>
      <c r="C160" s="571" t="s">
        <v>880</v>
      </c>
      <c r="D160" s="571"/>
      <c r="E160" s="571"/>
      <c r="F160" s="306"/>
      <c r="G160" s="306"/>
    </row>
    <row r="161" spans="1:7" ht="20.25" customHeight="1">
      <c r="A161" s="303">
        <v>1124</v>
      </c>
      <c r="B161" s="304">
        <v>231500</v>
      </c>
      <c r="C161" s="571" t="s">
        <v>881</v>
      </c>
      <c r="D161" s="571"/>
      <c r="E161" s="571"/>
      <c r="F161" s="306"/>
      <c r="G161" s="306"/>
    </row>
    <row r="162" spans="1:7" s="302" customFormat="1" ht="20.25" customHeight="1">
      <c r="A162" s="293">
        <v>1125</v>
      </c>
      <c r="B162" s="294">
        <v>232000</v>
      </c>
      <c r="C162" s="576" t="s">
        <v>882</v>
      </c>
      <c r="D162" s="576"/>
      <c r="E162" s="576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71" t="s">
        <v>883</v>
      </c>
      <c r="D163" s="571"/>
      <c r="E163" s="571"/>
      <c r="F163" s="306"/>
      <c r="G163" s="306"/>
    </row>
    <row r="164" spans="1:7" ht="20.25" customHeight="1">
      <c r="A164" s="303">
        <v>1127</v>
      </c>
      <c r="B164" s="304">
        <v>232200</v>
      </c>
      <c r="C164" s="571" t="s">
        <v>884</v>
      </c>
      <c r="D164" s="571"/>
      <c r="E164" s="571"/>
      <c r="F164" s="306"/>
      <c r="G164" s="306"/>
    </row>
    <row r="165" spans="1:7" ht="24" customHeight="1">
      <c r="A165" s="303">
        <v>1128</v>
      </c>
      <c r="B165" s="304">
        <v>232300</v>
      </c>
      <c r="C165" s="571" t="s">
        <v>885</v>
      </c>
      <c r="D165" s="571"/>
      <c r="E165" s="571"/>
      <c r="F165" s="306"/>
      <c r="G165" s="306"/>
    </row>
    <row r="166" spans="1:7" ht="25.5" customHeight="1">
      <c r="A166" s="303">
        <v>1129</v>
      </c>
      <c r="B166" s="304">
        <v>232400</v>
      </c>
      <c r="C166" s="571" t="s">
        <v>886</v>
      </c>
      <c r="D166" s="571"/>
      <c r="E166" s="571"/>
      <c r="F166" s="306"/>
      <c r="G166" s="306"/>
    </row>
    <row r="167" spans="1:7" ht="20.25" customHeight="1">
      <c r="A167" s="303">
        <v>1130</v>
      </c>
      <c r="B167" s="304">
        <v>232500</v>
      </c>
      <c r="C167" s="571" t="s">
        <v>887</v>
      </c>
      <c r="D167" s="571"/>
      <c r="E167" s="571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76" t="s">
        <v>888</v>
      </c>
      <c r="D168" s="576"/>
      <c r="E168" s="576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71" t="s">
        <v>889</v>
      </c>
      <c r="D169" s="571"/>
      <c r="E169" s="571"/>
      <c r="F169" s="306"/>
      <c r="G169" s="306"/>
    </row>
    <row r="170" spans="1:7" ht="20.25" customHeight="1">
      <c r="A170" s="303">
        <v>1133</v>
      </c>
      <c r="B170" s="304">
        <v>233200</v>
      </c>
      <c r="C170" s="571" t="s">
        <v>890</v>
      </c>
      <c r="D170" s="571"/>
      <c r="E170" s="571"/>
      <c r="F170" s="306"/>
      <c r="G170" s="306"/>
    </row>
    <row r="171" spans="1:7" ht="26.25" customHeight="1">
      <c r="A171" s="303">
        <v>1134</v>
      </c>
      <c r="B171" s="304">
        <v>233300</v>
      </c>
      <c r="C171" s="571" t="s">
        <v>891</v>
      </c>
      <c r="D171" s="571"/>
      <c r="E171" s="571"/>
      <c r="F171" s="306"/>
      <c r="G171" s="306"/>
    </row>
    <row r="172" spans="1:7" ht="26.25" customHeight="1">
      <c r="A172" s="303">
        <v>1135</v>
      </c>
      <c r="B172" s="304">
        <v>233400</v>
      </c>
      <c r="C172" s="571" t="s">
        <v>892</v>
      </c>
      <c r="D172" s="571"/>
      <c r="E172" s="571"/>
      <c r="F172" s="306"/>
      <c r="G172" s="306"/>
    </row>
    <row r="173" spans="1:7" ht="26.25" customHeight="1">
      <c r="A173" s="303">
        <v>1136</v>
      </c>
      <c r="B173" s="304">
        <v>233500</v>
      </c>
      <c r="C173" s="571" t="s">
        <v>893</v>
      </c>
      <c r="D173" s="571"/>
      <c r="E173" s="571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76" t="s">
        <v>894</v>
      </c>
      <c r="D174" s="576"/>
      <c r="E174" s="576"/>
      <c r="F174" s="301">
        <f>SUM(F175:F177)</f>
        <v>0</v>
      </c>
      <c r="G174" s="301">
        <f>SUM(G175:G177)</f>
        <v>0</v>
      </c>
    </row>
    <row r="175" spans="1:7" ht="24.75" customHeight="1">
      <c r="A175" s="303">
        <v>1138</v>
      </c>
      <c r="B175" s="304">
        <v>234100</v>
      </c>
      <c r="C175" s="571" t="s">
        <v>452</v>
      </c>
      <c r="D175" s="571"/>
      <c r="E175" s="571"/>
      <c r="F175" s="306"/>
      <c r="G175" s="306"/>
    </row>
    <row r="176" spans="1:7" ht="20.25" customHeight="1">
      <c r="A176" s="303">
        <v>1139</v>
      </c>
      <c r="B176" s="304">
        <v>234200</v>
      </c>
      <c r="C176" s="571" t="s">
        <v>453</v>
      </c>
      <c r="D176" s="571"/>
      <c r="E176" s="571"/>
      <c r="F176" s="306"/>
      <c r="G176" s="306"/>
    </row>
    <row r="177" spans="1:7" ht="20.25" customHeight="1">
      <c r="A177" s="303">
        <v>1140</v>
      </c>
      <c r="B177" s="304">
        <v>234300</v>
      </c>
      <c r="C177" s="571" t="s">
        <v>454</v>
      </c>
      <c r="D177" s="571"/>
      <c r="E177" s="571"/>
      <c r="F177" s="306"/>
      <c r="G177" s="306"/>
    </row>
    <row r="178" spans="1:7" s="302" customFormat="1" ht="20.25" customHeight="1">
      <c r="A178" s="293">
        <v>1141</v>
      </c>
      <c r="B178" s="294">
        <v>235000</v>
      </c>
      <c r="C178" s="576" t="s">
        <v>455</v>
      </c>
      <c r="D178" s="576"/>
      <c r="E178" s="576"/>
      <c r="F178" s="301">
        <f>F182+F183+F184+F185+F186</f>
        <v>0</v>
      </c>
      <c r="G178" s="301">
        <f>G182+G183+G184+G185+G186</f>
        <v>0</v>
      </c>
    </row>
    <row r="179" spans="1:7" ht="12.75">
      <c r="A179" s="581" t="s">
        <v>193</v>
      </c>
      <c r="B179" s="573" t="s">
        <v>194</v>
      </c>
      <c r="C179" s="578" t="s">
        <v>195</v>
      </c>
      <c r="D179" s="578"/>
      <c r="E179" s="578"/>
      <c r="F179" s="578" t="s">
        <v>357</v>
      </c>
      <c r="G179" s="578"/>
    </row>
    <row r="180" spans="1:7" ht="24">
      <c r="A180" s="581"/>
      <c r="B180" s="573"/>
      <c r="C180" s="578"/>
      <c r="D180" s="578"/>
      <c r="E180" s="578"/>
      <c r="F180" s="319" t="s">
        <v>358</v>
      </c>
      <c r="G180" s="319" t="s">
        <v>359</v>
      </c>
    </row>
    <row r="181" spans="1:7" ht="12.75">
      <c r="A181" s="293">
        <v>1</v>
      </c>
      <c r="B181" s="294">
        <v>2</v>
      </c>
      <c r="C181" s="578">
        <v>3</v>
      </c>
      <c r="D181" s="578"/>
      <c r="E181" s="578"/>
      <c r="F181" s="320" t="s">
        <v>855</v>
      </c>
      <c r="G181" s="320" t="s">
        <v>856</v>
      </c>
    </row>
    <row r="182" spans="1:7" ht="20.25" customHeight="1">
      <c r="A182" s="303">
        <v>1142</v>
      </c>
      <c r="B182" s="304">
        <v>235100</v>
      </c>
      <c r="C182" s="571" t="s">
        <v>456</v>
      </c>
      <c r="D182" s="571"/>
      <c r="E182" s="571"/>
      <c r="F182" s="306"/>
      <c r="G182" s="306"/>
    </row>
    <row r="183" spans="1:7" ht="20.25" customHeight="1">
      <c r="A183" s="303">
        <v>1143</v>
      </c>
      <c r="B183" s="304">
        <v>235200</v>
      </c>
      <c r="C183" s="571" t="s">
        <v>457</v>
      </c>
      <c r="D183" s="571"/>
      <c r="E183" s="571"/>
      <c r="F183" s="306"/>
      <c r="G183" s="306"/>
    </row>
    <row r="184" spans="1:7" ht="22.5" customHeight="1">
      <c r="A184" s="303">
        <v>1144</v>
      </c>
      <c r="B184" s="304">
        <v>235300</v>
      </c>
      <c r="C184" s="571" t="s">
        <v>458</v>
      </c>
      <c r="D184" s="571"/>
      <c r="E184" s="571"/>
      <c r="F184" s="306"/>
      <c r="G184" s="306"/>
    </row>
    <row r="185" spans="1:7" ht="20.25" customHeight="1">
      <c r="A185" s="303">
        <v>1145</v>
      </c>
      <c r="B185" s="304">
        <v>235400</v>
      </c>
      <c r="C185" s="571" t="s">
        <v>459</v>
      </c>
      <c r="D185" s="571"/>
      <c r="E185" s="571"/>
      <c r="F185" s="306"/>
      <c r="G185" s="306"/>
    </row>
    <row r="186" spans="1:7" ht="20.25" customHeight="1">
      <c r="A186" s="303">
        <v>1146</v>
      </c>
      <c r="B186" s="304">
        <v>235500</v>
      </c>
      <c r="C186" s="571" t="s">
        <v>460</v>
      </c>
      <c r="D186" s="571"/>
      <c r="E186" s="571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76" t="s">
        <v>461</v>
      </c>
      <c r="D187" s="576"/>
      <c r="E187" s="576"/>
      <c r="F187" s="301">
        <f>SUM(F188:F192)</f>
        <v>0</v>
      </c>
      <c r="G187" s="301">
        <f>SUM(G188:G192)</f>
        <v>0</v>
      </c>
    </row>
    <row r="188" spans="1:7" ht="20.25" customHeight="1">
      <c r="A188" s="303">
        <v>1148</v>
      </c>
      <c r="B188" s="304">
        <v>236100</v>
      </c>
      <c r="C188" s="571" t="s">
        <v>462</v>
      </c>
      <c r="D188" s="571"/>
      <c r="E188" s="571"/>
      <c r="F188" s="306"/>
      <c r="G188" s="306"/>
    </row>
    <row r="189" spans="1:7" ht="20.25" customHeight="1">
      <c r="A189" s="303">
        <v>1149</v>
      </c>
      <c r="B189" s="304">
        <v>236200</v>
      </c>
      <c r="C189" s="571" t="s">
        <v>463</v>
      </c>
      <c r="D189" s="571"/>
      <c r="E189" s="571"/>
      <c r="F189" s="306"/>
      <c r="G189" s="306"/>
    </row>
    <row r="190" spans="1:7" ht="22.5" customHeight="1">
      <c r="A190" s="303">
        <v>1150</v>
      </c>
      <c r="B190" s="304">
        <v>236300</v>
      </c>
      <c r="C190" s="571" t="s">
        <v>464</v>
      </c>
      <c r="D190" s="571"/>
      <c r="E190" s="571"/>
      <c r="F190" s="306"/>
      <c r="G190" s="306"/>
    </row>
    <row r="191" spans="1:7" ht="23.25" customHeight="1">
      <c r="A191" s="303">
        <v>1151</v>
      </c>
      <c r="B191" s="304">
        <v>236400</v>
      </c>
      <c r="C191" s="571" t="s">
        <v>465</v>
      </c>
      <c r="D191" s="571"/>
      <c r="E191" s="571"/>
      <c r="F191" s="306"/>
      <c r="G191" s="306"/>
    </row>
    <row r="192" spans="1:7" ht="23.25" customHeight="1">
      <c r="A192" s="303">
        <v>1152</v>
      </c>
      <c r="B192" s="304">
        <v>236500</v>
      </c>
      <c r="C192" s="571" t="s">
        <v>466</v>
      </c>
      <c r="D192" s="571"/>
      <c r="E192" s="571"/>
      <c r="F192" s="306"/>
      <c r="G192" s="306"/>
    </row>
    <row r="193" spans="1:7" s="302" customFormat="1" ht="20.25" customHeight="1">
      <c r="A193" s="293">
        <v>1153</v>
      </c>
      <c r="B193" s="294">
        <v>237000</v>
      </c>
      <c r="C193" s="576" t="s">
        <v>467</v>
      </c>
      <c r="D193" s="576"/>
      <c r="E193" s="576"/>
      <c r="F193" s="301">
        <f>SUM(F194:F200)</f>
        <v>0</v>
      </c>
      <c r="G193" s="301">
        <f>SUM(G194:G200)</f>
        <v>0</v>
      </c>
    </row>
    <row r="194" spans="1:7" ht="20.25" customHeight="1">
      <c r="A194" s="303">
        <v>1154</v>
      </c>
      <c r="B194" s="304">
        <v>237100</v>
      </c>
      <c r="C194" s="571" t="s">
        <v>468</v>
      </c>
      <c r="D194" s="571"/>
      <c r="E194" s="571"/>
      <c r="F194" s="306"/>
      <c r="G194" s="306"/>
    </row>
    <row r="195" spans="1:7" ht="20.25" customHeight="1">
      <c r="A195" s="303">
        <v>1155</v>
      </c>
      <c r="B195" s="304">
        <v>237200</v>
      </c>
      <c r="C195" s="571" t="s">
        <v>469</v>
      </c>
      <c r="D195" s="571"/>
      <c r="E195" s="571"/>
      <c r="F195" s="306"/>
      <c r="G195" s="306"/>
    </row>
    <row r="196" spans="1:7" ht="20.25" customHeight="1">
      <c r="A196" s="303">
        <v>1156</v>
      </c>
      <c r="B196" s="304">
        <v>237300</v>
      </c>
      <c r="C196" s="571" t="s">
        <v>470</v>
      </c>
      <c r="D196" s="571"/>
      <c r="E196" s="571"/>
      <c r="F196" s="306"/>
      <c r="G196" s="306"/>
    </row>
    <row r="197" spans="1:7" ht="20.25" customHeight="1">
      <c r="A197" s="303">
        <v>1157</v>
      </c>
      <c r="B197" s="304">
        <v>237400</v>
      </c>
      <c r="C197" s="571" t="s">
        <v>471</v>
      </c>
      <c r="D197" s="571"/>
      <c r="E197" s="571"/>
      <c r="F197" s="306"/>
      <c r="G197" s="306"/>
    </row>
    <row r="198" spans="1:7" ht="23.25" customHeight="1">
      <c r="A198" s="303">
        <v>1158</v>
      </c>
      <c r="B198" s="304">
        <v>237500</v>
      </c>
      <c r="C198" s="571" t="s">
        <v>472</v>
      </c>
      <c r="D198" s="571"/>
      <c r="E198" s="571"/>
      <c r="F198" s="306"/>
      <c r="G198" s="306"/>
    </row>
    <row r="199" spans="1:7" ht="20.25" customHeight="1">
      <c r="A199" s="303">
        <v>1159</v>
      </c>
      <c r="B199" s="304">
        <v>237600</v>
      </c>
      <c r="C199" s="571" t="s">
        <v>473</v>
      </c>
      <c r="D199" s="571"/>
      <c r="E199" s="571"/>
      <c r="F199" s="306"/>
      <c r="G199" s="306"/>
    </row>
    <row r="200" spans="1:7" ht="20.25" customHeight="1">
      <c r="A200" s="303">
        <v>1160</v>
      </c>
      <c r="B200" s="304">
        <v>237700</v>
      </c>
      <c r="C200" s="571" t="s">
        <v>474</v>
      </c>
      <c r="D200" s="571"/>
      <c r="E200" s="571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76" t="s">
        <v>475</v>
      </c>
      <c r="D201" s="576"/>
      <c r="E201" s="576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71" t="s">
        <v>476</v>
      </c>
      <c r="D202" s="571"/>
      <c r="E202" s="571"/>
      <c r="F202" s="306"/>
      <c r="G202" s="306"/>
    </row>
    <row r="203" spans="1:7" ht="20.25" customHeight="1">
      <c r="A203" s="303">
        <v>1163</v>
      </c>
      <c r="B203" s="304">
        <v>238200</v>
      </c>
      <c r="C203" s="571" t="s">
        <v>477</v>
      </c>
      <c r="D203" s="571"/>
      <c r="E203" s="571"/>
      <c r="F203" s="306"/>
      <c r="G203" s="306"/>
    </row>
    <row r="204" spans="1:7" ht="22.5" customHeight="1">
      <c r="A204" s="303">
        <v>1164</v>
      </c>
      <c r="B204" s="304">
        <v>238300</v>
      </c>
      <c r="C204" s="571" t="s">
        <v>478</v>
      </c>
      <c r="D204" s="571"/>
      <c r="E204" s="571"/>
      <c r="F204" s="306"/>
      <c r="G204" s="306"/>
    </row>
    <row r="205" spans="1:7" ht="20.25" customHeight="1">
      <c r="A205" s="303">
        <v>1165</v>
      </c>
      <c r="B205" s="304">
        <v>238400</v>
      </c>
      <c r="C205" s="571" t="s">
        <v>479</v>
      </c>
      <c r="D205" s="571"/>
      <c r="E205" s="571"/>
      <c r="F205" s="306"/>
      <c r="G205" s="306"/>
    </row>
    <row r="206" spans="1:7" ht="20.25" customHeight="1">
      <c r="A206" s="303">
        <v>1166</v>
      </c>
      <c r="B206" s="304">
        <v>238500</v>
      </c>
      <c r="C206" s="571" t="s">
        <v>480</v>
      </c>
      <c r="D206" s="571"/>
      <c r="E206" s="571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76" t="s">
        <v>481</v>
      </c>
      <c r="D207" s="576"/>
      <c r="E207" s="576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71" t="s">
        <v>482</v>
      </c>
      <c r="D208" s="571"/>
      <c r="E208" s="571"/>
      <c r="F208" s="306"/>
      <c r="G208" s="306"/>
    </row>
    <row r="209" spans="1:7" ht="20.25" customHeight="1">
      <c r="A209" s="303">
        <v>1169</v>
      </c>
      <c r="B209" s="304">
        <v>239200</v>
      </c>
      <c r="C209" s="571" t="s">
        <v>483</v>
      </c>
      <c r="D209" s="571"/>
      <c r="E209" s="571"/>
      <c r="F209" s="306"/>
      <c r="G209" s="306"/>
    </row>
    <row r="210" spans="1:7" ht="22.5" customHeight="1">
      <c r="A210" s="303">
        <v>1170</v>
      </c>
      <c r="B210" s="304">
        <v>239300</v>
      </c>
      <c r="C210" s="571" t="s">
        <v>484</v>
      </c>
      <c r="D210" s="571"/>
      <c r="E210" s="571"/>
      <c r="F210" s="306"/>
      <c r="G210" s="306"/>
    </row>
    <row r="211" spans="1:7" ht="20.25" customHeight="1">
      <c r="A211" s="303">
        <v>1171</v>
      </c>
      <c r="B211" s="304">
        <v>239400</v>
      </c>
      <c r="C211" s="571" t="s">
        <v>485</v>
      </c>
      <c r="D211" s="571"/>
      <c r="E211" s="571"/>
      <c r="F211" s="306"/>
      <c r="G211" s="306"/>
    </row>
    <row r="212" spans="1:7" ht="20.25" customHeight="1">
      <c r="A212" s="303">
        <v>1172</v>
      </c>
      <c r="B212" s="304">
        <v>239500</v>
      </c>
      <c r="C212" s="571" t="s">
        <v>486</v>
      </c>
      <c r="D212" s="571"/>
      <c r="E212" s="571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76" t="s">
        <v>487</v>
      </c>
      <c r="D213" s="576"/>
      <c r="E213" s="576"/>
      <c r="F213" s="301">
        <f>F214+F222+F227+F232+F235</f>
        <v>0</v>
      </c>
      <c r="G213" s="301">
        <f>G214+G222+G227+G232+G235</f>
        <v>0</v>
      </c>
    </row>
    <row r="214" spans="1:7" ht="24.75" customHeight="1">
      <c r="A214" s="293">
        <v>1174</v>
      </c>
      <c r="B214" s="294">
        <v>241000</v>
      </c>
      <c r="C214" s="576" t="s">
        <v>488</v>
      </c>
      <c r="D214" s="576"/>
      <c r="E214" s="576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71" t="s">
        <v>489</v>
      </c>
      <c r="D215" s="571"/>
      <c r="E215" s="571"/>
      <c r="F215" s="306"/>
      <c r="G215" s="306"/>
    </row>
    <row r="216" spans="1:7" ht="20.25" customHeight="1">
      <c r="A216" s="303">
        <v>1176</v>
      </c>
      <c r="B216" s="304">
        <v>241200</v>
      </c>
      <c r="C216" s="571" t="s">
        <v>490</v>
      </c>
      <c r="D216" s="571"/>
      <c r="E216" s="571"/>
      <c r="F216" s="306"/>
      <c r="G216" s="306"/>
    </row>
    <row r="217" spans="1:7" ht="12.75">
      <c r="A217" s="581" t="s">
        <v>193</v>
      </c>
      <c r="B217" s="573" t="s">
        <v>194</v>
      </c>
      <c r="C217" s="578" t="s">
        <v>195</v>
      </c>
      <c r="D217" s="578"/>
      <c r="E217" s="578"/>
      <c r="F217" s="578" t="s">
        <v>357</v>
      </c>
      <c r="G217" s="578"/>
    </row>
    <row r="218" spans="1:7" ht="24">
      <c r="A218" s="581"/>
      <c r="B218" s="573"/>
      <c r="C218" s="578"/>
      <c r="D218" s="578"/>
      <c r="E218" s="578"/>
      <c r="F218" s="319" t="s">
        <v>358</v>
      </c>
      <c r="G218" s="319" t="s">
        <v>359</v>
      </c>
    </row>
    <row r="219" spans="1:7" ht="12.75">
      <c r="A219" s="293">
        <v>1</v>
      </c>
      <c r="B219" s="294">
        <v>2</v>
      </c>
      <c r="C219" s="578">
        <v>3</v>
      </c>
      <c r="D219" s="578"/>
      <c r="E219" s="578"/>
      <c r="F219" s="320" t="s">
        <v>1284</v>
      </c>
      <c r="G219" s="320" t="s">
        <v>1285</v>
      </c>
    </row>
    <row r="220" spans="1:7" ht="17.25" customHeight="1">
      <c r="A220" s="303">
        <v>1177</v>
      </c>
      <c r="B220" s="304">
        <v>241300</v>
      </c>
      <c r="C220" s="571" t="s">
        <v>491</v>
      </c>
      <c r="D220" s="571"/>
      <c r="E220" s="571"/>
      <c r="F220" s="306"/>
      <c r="G220" s="306"/>
    </row>
    <row r="221" spans="1:7" ht="17.25" customHeight="1">
      <c r="A221" s="303">
        <v>1178</v>
      </c>
      <c r="B221" s="304">
        <v>241400</v>
      </c>
      <c r="C221" s="571" t="s">
        <v>492</v>
      </c>
      <c r="D221" s="571"/>
      <c r="E221" s="571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76" t="s">
        <v>493</v>
      </c>
      <c r="D222" s="576"/>
      <c r="E222" s="576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71" t="s">
        <v>494</v>
      </c>
      <c r="D223" s="571"/>
      <c r="E223" s="571"/>
      <c r="F223" s="306"/>
      <c r="G223" s="306"/>
    </row>
    <row r="224" spans="1:7" ht="17.25" customHeight="1">
      <c r="A224" s="303">
        <v>1181</v>
      </c>
      <c r="B224" s="304">
        <v>242200</v>
      </c>
      <c r="C224" s="571" t="s">
        <v>495</v>
      </c>
      <c r="D224" s="571"/>
      <c r="E224" s="571"/>
      <c r="F224" s="306"/>
      <c r="G224" s="306"/>
    </row>
    <row r="225" spans="1:7" ht="17.25" customHeight="1">
      <c r="A225" s="303">
        <v>1182</v>
      </c>
      <c r="B225" s="304">
        <v>242300</v>
      </c>
      <c r="C225" s="571" t="s">
        <v>496</v>
      </c>
      <c r="D225" s="571"/>
      <c r="E225" s="571"/>
      <c r="F225" s="306"/>
      <c r="G225" s="306"/>
    </row>
    <row r="226" spans="1:7" ht="17.25" customHeight="1">
      <c r="A226" s="303">
        <v>1183</v>
      </c>
      <c r="B226" s="304">
        <v>242400</v>
      </c>
      <c r="C226" s="571" t="s">
        <v>499</v>
      </c>
      <c r="D226" s="571"/>
      <c r="E226" s="571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76" t="s">
        <v>500</v>
      </c>
      <c r="D227" s="576"/>
      <c r="E227" s="576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71" t="s">
        <v>501</v>
      </c>
      <c r="D228" s="571"/>
      <c r="E228" s="571"/>
      <c r="F228" s="306"/>
      <c r="G228" s="306"/>
    </row>
    <row r="229" spans="1:7" ht="17.25" customHeight="1">
      <c r="A229" s="303">
        <v>1186</v>
      </c>
      <c r="B229" s="304">
        <v>243200</v>
      </c>
      <c r="C229" s="571" t="s">
        <v>502</v>
      </c>
      <c r="D229" s="571"/>
      <c r="E229" s="571"/>
      <c r="F229" s="306"/>
      <c r="G229" s="306"/>
    </row>
    <row r="230" spans="1:7" ht="17.25" customHeight="1">
      <c r="A230" s="303">
        <v>1187</v>
      </c>
      <c r="B230" s="304">
        <v>243300</v>
      </c>
      <c r="C230" s="571" t="s">
        <v>503</v>
      </c>
      <c r="D230" s="571"/>
      <c r="E230" s="571"/>
      <c r="F230" s="306"/>
      <c r="G230" s="306"/>
    </row>
    <row r="231" spans="1:7" ht="17.25" customHeight="1">
      <c r="A231" s="303">
        <v>1188</v>
      </c>
      <c r="B231" s="304">
        <v>243400</v>
      </c>
      <c r="C231" s="571" t="s">
        <v>504</v>
      </c>
      <c r="D231" s="571"/>
      <c r="E231" s="571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76" t="s">
        <v>505</v>
      </c>
      <c r="D232" s="576"/>
      <c r="E232" s="576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71" t="s">
        <v>506</v>
      </c>
      <c r="D233" s="571"/>
      <c r="E233" s="571"/>
      <c r="F233" s="306"/>
      <c r="G233" s="306"/>
    </row>
    <row r="234" spans="1:7" ht="17.25" customHeight="1">
      <c r="A234" s="303">
        <v>1191</v>
      </c>
      <c r="B234" s="304">
        <v>244200</v>
      </c>
      <c r="C234" s="571" t="s">
        <v>507</v>
      </c>
      <c r="D234" s="571"/>
      <c r="E234" s="571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76" t="s">
        <v>1638</v>
      </c>
      <c r="D235" s="576"/>
      <c r="E235" s="576"/>
      <c r="F235" s="301">
        <f>SUM(F236:F240)</f>
        <v>0</v>
      </c>
      <c r="G235" s="301">
        <f>SUM(G236:G240)</f>
        <v>0</v>
      </c>
    </row>
    <row r="236" spans="1:7" ht="17.25" customHeight="1">
      <c r="A236" s="303">
        <v>1193</v>
      </c>
      <c r="B236" s="304">
        <v>245100</v>
      </c>
      <c r="C236" s="571" t="s">
        <v>1639</v>
      </c>
      <c r="D236" s="571"/>
      <c r="E236" s="571"/>
      <c r="F236" s="306"/>
      <c r="G236" s="306"/>
    </row>
    <row r="237" spans="1:7" ht="17.25" customHeight="1">
      <c r="A237" s="303">
        <v>1194</v>
      </c>
      <c r="B237" s="304">
        <v>245200</v>
      </c>
      <c r="C237" s="571" t="s">
        <v>1640</v>
      </c>
      <c r="D237" s="571"/>
      <c r="E237" s="571"/>
      <c r="F237" s="306"/>
      <c r="G237" s="306"/>
    </row>
    <row r="238" spans="1:7" ht="17.25" customHeight="1">
      <c r="A238" s="303">
        <v>1195</v>
      </c>
      <c r="B238" s="304">
        <v>245300</v>
      </c>
      <c r="C238" s="571" t="s">
        <v>1641</v>
      </c>
      <c r="D238" s="571"/>
      <c r="E238" s="571"/>
      <c r="F238" s="306"/>
      <c r="G238" s="306"/>
    </row>
    <row r="239" spans="1:7" ht="22.5" customHeight="1">
      <c r="A239" s="303">
        <v>1196</v>
      </c>
      <c r="B239" s="304">
        <v>245400</v>
      </c>
      <c r="C239" s="571" t="s">
        <v>1642</v>
      </c>
      <c r="D239" s="571"/>
      <c r="E239" s="571"/>
      <c r="F239" s="306"/>
      <c r="G239" s="306"/>
    </row>
    <row r="240" spans="1:7" ht="22.5" customHeight="1">
      <c r="A240" s="303">
        <v>1197</v>
      </c>
      <c r="B240" s="304">
        <v>245500</v>
      </c>
      <c r="C240" s="571" t="s">
        <v>1643</v>
      </c>
      <c r="D240" s="571"/>
      <c r="E240" s="571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76" t="s">
        <v>1644</v>
      </c>
      <c r="D241" s="576"/>
      <c r="E241" s="576"/>
      <c r="F241" s="321">
        <f>F242+F246+F249+F251</f>
        <v>7788</v>
      </c>
      <c r="G241" s="321">
        <f>G242+G246+G249+G251</f>
        <v>8960</v>
      </c>
    </row>
    <row r="242" spans="1:7" s="302" customFormat="1" ht="17.25" customHeight="1">
      <c r="A242" s="293">
        <v>1199</v>
      </c>
      <c r="B242" s="294">
        <v>251000</v>
      </c>
      <c r="C242" s="576" t="s">
        <v>1645</v>
      </c>
      <c r="D242" s="576"/>
      <c r="E242" s="576"/>
      <c r="F242" s="321">
        <f>SUM(F243:F245)</f>
        <v>0</v>
      </c>
      <c r="G242" s="321">
        <f>SUM(G243:G245)</f>
        <v>0</v>
      </c>
    </row>
    <row r="243" spans="1:7" ht="17.25" customHeight="1">
      <c r="A243" s="303">
        <v>1200</v>
      </c>
      <c r="B243" s="304">
        <v>251100</v>
      </c>
      <c r="C243" s="571" t="s">
        <v>1646</v>
      </c>
      <c r="D243" s="571"/>
      <c r="E243" s="571"/>
      <c r="F243" s="322"/>
      <c r="G243" s="322"/>
    </row>
    <row r="244" spans="1:7" ht="17.25" customHeight="1">
      <c r="A244" s="303">
        <v>1201</v>
      </c>
      <c r="B244" s="304">
        <v>251200</v>
      </c>
      <c r="C244" s="571" t="s">
        <v>1647</v>
      </c>
      <c r="D244" s="571"/>
      <c r="E244" s="571"/>
      <c r="F244" s="322"/>
      <c r="G244" s="322"/>
    </row>
    <row r="245" spans="1:7" ht="17.25" customHeight="1">
      <c r="A245" s="303">
        <v>1202</v>
      </c>
      <c r="B245" s="304">
        <v>251300</v>
      </c>
      <c r="C245" s="571" t="s">
        <v>1648</v>
      </c>
      <c r="D245" s="571"/>
      <c r="E245" s="571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76" t="s">
        <v>1649</v>
      </c>
      <c r="D246" s="576"/>
      <c r="E246" s="576"/>
      <c r="F246" s="301">
        <f>F247+F248</f>
        <v>7788</v>
      </c>
      <c r="G246" s="301">
        <f>G247+G248</f>
        <v>8960</v>
      </c>
    </row>
    <row r="247" spans="1:7" ht="17.25" customHeight="1">
      <c r="A247" s="303">
        <v>1204</v>
      </c>
      <c r="B247" s="304">
        <v>252100</v>
      </c>
      <c r="C247" s="571" t="s">
        <v>1650</v>
      </c>
      <c r="D247" s="571"/>
      <c r="E247" s="571"/>
      <c r="F247" s="306">
        <v>7788</v>
      </c>
      <c r="G247" s="306">
        <v>8960</v>
      </c>
    </row>
    <row r="248" spans="1:7" ht="17.25" customHeight="1">
      <c r="A248" s="303">
        <v>1205</v>
      </c>
      <c r="B248" s="304">
        <v>252200</v>
      </c>
      <c r="C248" s="571" t="s">
        <v>1651</v>
      </c>
      <c r="D248" s="571"/>
      <c r="E248" s="571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76" t="s">
        <v>1652</v>
      </c>
      <c r="D249" s="576"/>
      <c r="E249" s="576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71" t="s">
        <v>1653</v>
      </c>
      <c r="D250" s="571"/>
      <c r="E250" s="571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76" t="s">
        <v>1654</v>
      </c>
      <c r="D251" s="576"/>
      <c r="E251" s="576"/>
      <c r="F251" s="301">
        <f>SUM(F252:F254)</f>
        <v>0</v>
      </c>
      <c r="G251" s="301">
        <f>SUM(G252:G254)</f>
        <v>0</v>
      </c>
    </row>
    <row r="252" spans="1:7" ht="17.25" customHeight="1">
      <c r="A252" s="303">
        <v>1209</v>
      </c>
      <c r="B252" s="304">
        <v>254100</v>
      </c>
      <c r="C252" s="571" t="s">
        <v>1655</v>
      </c>
      <c r="D252" s="571"/>
      <c r="E252" s="571"/>
      <c r="F252" s="306"/>
      <c r="G252" s="306"/>
    </row>
    <row r="253" spans="1:7" ht="17.25" customHeight="1">
      <c r="A253" s="303">
        <v>1210</v>
      </c>
      <c r="B253" s="304">
        <v>254200</v>
      </c>
      <c r="C253" s="571" t="s">
        <v>1656</v>
      </c>
      <c r="D253" s="571"/>
      <c r="E253" s="571"/>
      <c r="F253" s="306"/>
      <c r="G253" s="306"/>
    </row>
    <row r="254" spans="1:7" ht="17.25" customHeight="1">
      <c r="A254" s="303">
        <v>1211</v>
      </c>
      <c r="B254" s="304">
        <v>254900</v>
      </c>
      <c r="C254" s="571" t="s">
        <v>1657</v>
      </c>
      <c r="D254" s="571"/>
      <c r="E254" s="571"/>
      <c r="F254" s="306"/>
      <c r="G254" s="306"/>
    </row>
    <row r="255" spans="1:7" s="302" customFormat="1" ht="17.25" customHeight="1">
      <c r="A255" s="293">
        <v>1212</v>
      </c>
      <c r="B255" s="294">
        <v>290000</v>
      </c>
      <c r="C255" s="576" t="s">
        <v>1658</v>
      </c>
      <c r="D255" s="576"/>
      <c r="E255" s="576"/>
      <c r="F255" s="301">
        <f>F256</f>
        <v>20682</v>
      </c>
      <c r="G255" s="301">
        <f>G256</f>
        <v>21065</v>
      </c>
    </row>
    <row r="256" spans="1:7" s="302" customFormat="1" ht="17.25" customHeight="1">
      <c r="A256" s="293">
        <v>1213</v>
      </c>
      <c r="B256" s="294">
        <v>291000</v>
      </c>
      <c r="C256" s="576" t="s">
        <v>1659</v>
      </c>
      <c r="D256" s="576"/>
      <c r="E256" s="576"/>
      <c r="F256" s="301">
        <f>SUM(F257:F260)</f>
        <v>20682</v>
      </c>
      <c r="G256" s="301">
        <f>SUM(G257:G260)</f>
        <v>21065</v>
      </c>
    </row>
    <row r="257" spans="1:7" ht="17.25" customHeight="1">
      <c r="A257" s="303">
        <v>1214</v>
      </c>
      <c r="B257" s="304">
        <v>291100</v>
      </c>
      <c r="C257" s="571" t="s">
        <v>1660</v>
      </c>
      <c r="D257" s="571"/>
      <c r="E257" s="571"/>
      <c r="F257" s="306"/>
      <c r="G257" s="306"/>
    </row>
    <row r="258" spans="1:7" ht="17.25" customHeight="1">
      <c r="A258" s="303">
        <v>1215</v>
      </c>
      <c r="B258" s="304">
        <v>291200</v>
      </c>
      <c r="C258" s="571" t="s">
        <v>1661</v>
      </c>
      <c r="D258" s="571"/>
      <c r="E258" s="571"/>
      <c r="F258" s="306">
        <v>137</v>
      </c>
      <c r="G258" s="306">
        <v>55</v>
      </c>
    </row>
    <row r="259" spans="1:7" ht="17.25" customHeight="1">
      <c r="A259" s="303">
        <v>1216</v>
      </c>
      <c r="B259" s="304">
        <v>291300</v>
      </c>
      <c r="C259" s="571" t="s">
        <v>1662</v>
      </c>
      <c r="D259" s="571"/>
      <c r="E259" s="571"/>
      <c r="F259" s="306">
        <v>20545</v>
      </c>
      <c r="G259" s="306">
        <v>21010</v>
      </c>
    </row>
    <row r="260" spans="1:7" ht="17.25" customHeight="1">
      <c r="A260" s="303">
        <v>1217</v>
      </c>
      <c r="B260" s="304">
        <v>291900</v>
      </c>
      <c r="C260" s="571" t="s">
        <v>1663</v>
      </c>
      <c r="D260" s="571"/>
      <c r="E260" s="571"/>
      <c r="F260" s="306"/>
      <c r="G260" s="306"/>
    </row>
    <row r="261" spans="1:7" s="302" customFormat="1" ht="21.75" customHeight="1">
      <c r="A261" s="323">
        <v>1218</v>
      </c>
      <c r="B261" s="324">
        <v>300000</v>
      </c>
      <c r="C261" s="574" t="s">
        <v>1664</v>
      </c>
      <c r="D261" s="574"/>
      <c r="E261" s="574"/>
      <c r="F261" s="301">
        <f>F262+F275-F276+F277-F278+F280-F281</f>
        <v>325133</v>
      </c>
      <c r="G261" s="301">
        <f>G262+G275-G276+G277-G278+G280-G281</f>
        <v>308785</v>
      </c>
    </row>
    <row r="262" spans="1:7" s="302" customFormat="1" ht="17.25" customHeight="1">
      <c r="A262" s="323">
        <v>1219</v>
      </c>
      <c r="B262" s="324">
        <v>310000</v>
      </c>
      <c r="C262" s="574" t="s">
        <v>1665</v>
      </c>
      <c r="D262" s="574"/>
      <c r="E262" s="574"/>
      <c r="F262" s="301">
        <f>F263</f>
        <v>331075</v>
      </c>
      <c r="G262" s="301">
        <f>G263</f>
        <v>321631</v>
      </c>
    </row>
    <row r="263" spans="1:7" s="302" customFormat="1" ht="17.25" customHeight="1">
      <c r="A263" s="323">
        <v>1220</v>
      </c>
      <c r="B263" s="324">
        <v>311000</v>
      </c>
      <c r="C263" s="574" t="s">
        <v>1666</v>
      </c>
      <c r="D263" s="574"/>
      <c r="E263" s="574"/>
      <c r="F263" s="301">
        <f>F267+F268-F269+F270+F271-F272+F273+F274</f>
        <v>331075</v>
      </c>
      <c r="G263" s="301">
        <f>G267+G268-G269+G270+G271-G272+G273+G274</f>
        <v>321631</v>
      </c>
    </row>
    <row r="264" spans="1:7" ht="12.75">
      <c r="A264" s="581" t="s">
        <v>193</v>
      </c>
      <c r="B264" s="573" t="s">
        <v>194</v>
      </c>
      <c r="C264" s="578" t="s">
        <v>195</v>
      </c>
      <c r="D264" s="578"/>
      <c r="E264" s="578"/>
      <c r="F264" s="578" t="s">
        <v>357</v>
      </c>
      <c r="G264" s="578"/>
    </row>
    <row r="265" spans="1:7" ht="24">
      <c r="A265" s="581"/>
      <c r="B265" s="573"/>
      <c r="C265" s="578"/>
      <c r="D265" s="578"/>
      <c r="E265" s="578"/>
      <c r="F265" s="319" t="s">
        <v>358</v>
      </c>
      <c r="G265" s="319" t="s">
        <v>359</v>
      </c>
    </row>
    <row r="266" spans="1:7" ht="12.75">
      <c r="A266" s="293">
        <v>1</v>
      </c>
      <c r="B266" s="294">
        <v>2</v>
      </c>
      <c r="C266" s="578">
        <v>3</v>
      </c>
      <c r="D266" s="578"/>
      <c r="E266" s="578"/>
      <c r="F266" s="320" t="s">
        <v>1284</v>
      </c>
      <c r="G266" s="320" t="s">
        <v>1285</v>
      </c>
    </row>
    <row r="267" spans="1:7" ht="17.25" customHeight="1">
      <c r="A267" s="303">
        <v>1221</v>
      </c>
      <c r="B267" s="304">
        <v>311100</v>
      </c>
      <c r="C267" s="571" t="s">
        <v>1667</v>
      </c>
      <c r="D267" s="571"/>
      <c r="E267" s="571"/>
      <c r="F267" s="306">
        <v>311212</v>
      </c>
      <c r="G267" s="306">
        <v>301746</v>
      </c>
    </row>
    <row r="268" spans="1:7" ht="17.25" customHeight="1">
      <c r="A268" s="303">
        <v>1222</v>
      </c>
      <c r="B268" s="304">
        <v>311200</v>
      </c>
      <c r="C268" s="571" t="s">
        <v>1668</v>
      </c>
      <c r="D268" s="571"/>
      <c r="E268" s="571"/>
      <c r="F268" s="306">
        <v>1560</v>
      </c>
      <c r="G268" s="306">
        <v>1474</v>
      </c>
    </row>
    <row r="269" spans="1:7" ht="22.5" customHeight="1">
      <c r="A269" s="303">
        <v>1223</v>
      </c>
      <c r="B269" s="304">
        <v>311300</v>
      </c>
      <c r="C269" s="571" t="s">
        <v>1669</v>
      </c>
      <c r="D269" s="571"/>
      <c r="E269" s="571"/>
      <c r="F269" s="306"/>
      <c r="G269" s="306"/>
    </row>
    <row r="270" spans="1:7" ht="17.25" customHeight="1">
      <c r="A270" s="303">
        <v>1224</v>
      </c>
      <c r="B270" s="304">
        <v>311400</v>
      </c>
      <c r="C270" s="571" t="s">
        <v>1670</v>
      </c>
      <c r="D270" s="571"/>
      <c r="E270" s="571"/>
      <c r="F270" s="306"/>
      <c r="G270" s="306"/>
    </row>
    <row r="271" spans="1:7" ht="17.25" customHeight="1">
      <c r="A271" s="303">
        <v>1225</v>
      </c>
      <c r="B271" s="304">
        <v>311500</v>
      </c>
      <c r="C271" s="571" t="s">
        <v>1671</v>
      </c>
      <c r="D271" s="571"/>
      <c r="E271" s="571"/>
      <c r="F271" s="306">
        <v>886</v>
      </c>
      <c r="G271" s="306">
        <v>994</v>
      </c>
    </row>
    <row r="272" spans="1:7" ht="23.25" customHeight="1">
      <c r="A272" s="303">
        <v>1226</v>
      </c>
      <c r="B272" s="304">
        <v>311600</v>
      </c>
      <c r="C272" s="598" t="s">
        <v>561</v>
      </c>
      <c r="D272" s="599"/>
      <c r="E272" s="600"/>
      <c r="F272" s="306"/>
      <c r="G272" s="306"/>
    </row>
    <row r="273" spans="1:7" ht="17.25" customHeight="1">
      <c r="A273" s="303">
        <v>1227</v>
      </c>
      <c r="B273" s="304">
        <v>311700</v>
      </c>
      <c r="C273" s="571" t="s">
        <v>562</v>
      </c>
      <c r="D273" s="571"/>
      <c r="E273" s="571"/>
      <c r="F273" s="306"/>
      <c r="G273" s="306"/>
    </row>
    <row r="274" spans="1:7" ht="17.25" customHeight="1">
      <c r="A274" s="325">
        <v>1228</v>
      </c>
      <c r="B274" s="326">
        <v>311900</v>
      </c>
      <c r="C274" s="597" t="s">
        <v>563</v>
      </c>
      <c r="D274" s="597"/>
      <c r="E274" s="597"/>
      <c r="F274" s="327">
        <v>17417</v>
      </c>
      <c r="G274" s="327">
        <v>17417</v>
      </c>
    </row>
    <row r="275" spans="1:7" ht="17.25" customHeight="1">
      <c r="A275" s="323">
        <v>1229</v>
      </c>
      <c r="B275" s="324">
        <v>321121</v>
      </c>
      <c r="C275" s="574" t="s">
        <v>564</v>
      </c>
      <c r="D275" s="574"/>
      <c r="E275" s="574"/>
      <c r="F275" s="328">
        <v>12429</v>
      </c>
      <c r="G275" s="328">
        <v>5525</v>
      </c>
    </row>
    <row r="276" spans="1:8" ht="17.25" customHeight="1">
      <c r="A276" s="323">
        <v>1230</v>
      </c>
      <c r="B276" s="324">
        <v>321122</v>
      </c>
      <c r="C276" s="579" t="s">
        <v>565</v>
      </c>
      <c r="D276" s="579"/>
      <c r="E276" s="579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74" t="s">
        <v>1682</v>
      </c>
      <c r="D277" s="574"/>
      <c r="E277" s="574"/>
      <c r="F277" s="328"/>
      <c r="G277" s="328"/>
    </row>
    <row r="278" spans="1:7" ht="17.25" customHeight="1">
      <c r="A278" s="323">
        <v>1232</v>
      </c>
      <c r="B278" s="324">
        <v>321312</v>
      </c>
      <c r="C278" s="574" t="s">
        <v>1683</v>
      </c>
      <c r="D278" s="574"/>
      <c r="E278" s="574"/>
      <c r="F278" s="328">
        <v>18371</v>
      </c>
      <c r="G278" s="328">
        <v>18371</v>
      </c>
    </row>
    <row r="279" spans="1:7" s="302" customFormat="1" ht="17.25" customHeight="1">
      <c r="A279" s="323"/>
      <c r="B279" s="324"/>
      <c r="C279" s="602" t="s">
        <v>1684</v>
      </c>
      <c r="D279" s="603"/>
      <c r="E279" s="604"/>
      <c r="F279" s="331"/>
      <c r="G279" s="331"/>
    </row>
    <row r="280" spans="1:7" s="302" customFormat="1" ht="17.25" customHeight="1">
      <c r="A280" s="323">
        <v>1233</v>
      </c>
      <c r="B280" s="324"/>
      <c r="C280" s="602" t="s">
        <v>1685</v>
      </c>
      <c r="D280" s="603"/>
      <c r="E280" s="604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602" t="s">
        <v>1686</v>
      </c>
      <c r="D281" s="603"/>
      <c r="E281" s="604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602" t="s">
        <v>1687</v>
      </c>
      <c r="D282" s="603"/>
      <c r="E282" s="604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602" t="s">
        <v>1688</v>
      </c>
      <c r="D283" s="603"/>
      <c r="E283" s="604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602" t="s">
        <v>1689</v>
      </c>
      <c r="D284" s="603"/>
      <c r="E284" s="604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602" t="s">
        <v>1690</v>
      </c>
      <c r="D285" s="603"/>
      <c r="E285" s="604"/>
      <c r="F285" s="328"/>
      <c r="G285" s="328"/>
    </row>
    <row r="286" spans="1:7" s="302" customFormat="1" ht="17.25" customHeight="1">
      <c r="A286" s="323">
        <v>1239</v>
      </c>
      <c r="B286" s="324"/>
      <c r="C286" s="574" t="s">
        <v>1691</v>
      </c>
      <c r="D286" s="574"/>
      <c r="E286" s="574"/>
      <c r="F286" s="331">
        <f>F108+F261</f>
        <v>353603</v>
      </c>
      <c r="G286" s="331">
        <f>G108+G261</f>
        <v>338810</v>
      </c>
    </row>
    <row r="287" spans="1:7" s="302" customFormat="1" ht="17.25" customHeight="1">
      <c r="A287" s="323">
        <v>1240</v>
      </c>
      <c r="B287" s="324">
        <v>352000</v>
      </c>
      <c r="C287" s="574" t="s">
        <v>1692</v>
      </c>
      <c r="D287" s="574"/>
      <c r="E287" s="574"/>
      <c r="F287" s="328"/>
      <c r="G287" s="328"/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1693</v>
      </c>
      <c r="C290" s="336"/>
      <c r="D290" s="337" t="s">
        <v>1694</v>
      </c>
      <c r="E290" s="337"/>
      <c r="F290" s="601" t="s">
        <v>1337</v>
      </c>
      <c r="G290" s="601"/>
      <c r="H290" s="277"/>
    </row>
    <row r="291" spans="1:8" ht="12.75">
      <c r="A291" s="279"/>
      <c r="B291" s="339"/>
      <c r="C291" s="340"/>
      <c r="D291" s="337" t="s">
        <v>1695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77:E277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A264:A265"/>
    <mergeCell ref="B264:B265"/>
    <mergeCell ref="C264:E265"/>
    <mergeCell ref="C276:E276"/>
    <mergeCell ref="C275:E275"/>
    <mergeCell ref="F264:G264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50:E250"/>
    <mergeCell ref="C251:E251"/>
    <mergeCell ref="C252:E252"/>
    <mergeCell ref="C253:E253"/>
    <mergeCell ref="C240:E240"/>
    <mergeCell ref="C241:E241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31:E231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A217:A218"/>
    <mergeCell ref="B217:B218"/>
    <mergeCell ref="C217:E218"/>
    <mergeCell ref="C230:E230"/>
    <mergeCell ref="C229:E229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16:E216"/>
    <mergeCell ref="C204:E204"/>
    <mergeCell ref="C205:E205"/>
    <mergeCell ref="C206:E206"/>
    <mergeCell ref="C207:E207"/>
    <mergeCell ref="C194:E194"/>
    <mergeCell ref="C195:E195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52:E152"/>
    <mergeCell ref="C153:E153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50:E150"/>
    <mergeCell ref="C151:E151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22:E122"/>
    <mergeCell ref="C123:E123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12:E112"/>
    <mergeCell ref="C113:E113"/>
    <mergeCell ref="A104:A105"/>
    <mergeCell ref="B104:B105"/>
    <mergeCell ref="C104:E105"/>
    <mergeCell ref="C108:E108"/>
    <mergeCell ref="C109:E109"/>
    <mergeCell ref="C110:E110"/>
    <mergeCell ref="C111:E111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70">
      <selection activeCell="E382" sqref="E382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1696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1479</v>
      </c>
      <c r="B7" s="282"/>
      <c r="C7" s="283"/>
      <c r="D7" s="283"/>
      <c r="E7" s="283"/>
      <c r="F7" s="345"/>
      <c r="G7" s="277"/>
    </row>
    <row r="8" spans="1:7" ht="18.75">
      <c r="A8" s="520" t="str">
        <f>NazKorisnika</f>
        <v>Специјална болница "Др Боривоје Гњатић"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Стари Сланкамен </v>
      </c>
      <c r="B9" s="275"/>
      <c r="C9" s="285"/>
      <c r="D9" s="518" t="str">
        <f>"Матични број:   "&amp;MatBroj</f>
        <v>Матични број:   08101060</v>
      </c>
      <c r="E9" s="285"/>
      <c r="F9" s="345"/>
      <c r="G9" s="277"/>
    </row>
    <row r="10" spans="1:7" ht="15.75">
      <c r="A10" s="284" t="str">
        <f>"ПИБ:   "&amp;bip</f>
        <v>ПИБ:   101798934</v>
      </c>
      <c r="B10" s="275"/>
      <c r="C10" s="285"/>
      <c r="D10" s="519" t="str">
        <f>"Број подрачуна:  "&amp;BrojPodr</f>
        <v>Број подрачуна:  840-462661-21</v>
      </c>
      <c r="E10" s="285"/>
      <c r="F10" s="345"/>
      <c r="G10" s="277"/>
    </row>
    <row r="11" spans="1:7" ht="15.75">
      <c r="A11" s="286" t="s">
        <v>1480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92" t="s">
        <v>1697</v>
      </c>
      <c r="B14" s="592"/>
      <c r="C14" s="592"/>
      <c r="D14" s="592"/>
      <c r="E14" s="592"/>
    </row>
    <row r="15" spans="1:5" ht="12.75">
      <c r="A15" s="605" t="s">
        <v>22</v>
      </c>
      <c r="B15" s="605"/>
      <c r="C15" s="605"/>
      <c r="D15" s="605"/>
      <c r="E15" s="605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1154</v>
      </c>
      <c r="F17" s="290"/>
    </row>
    <row r="18" spans="1:6" ht="12.75" customHeight="1">
      <c r="A18" s="581" t="s">
        <v>193</v>
      </c>
      <c r="B18" s="581" t="s">
        <v>194</v>
      </c>
      <c r="C18" s="581" t="s">
        <v>195</v>
      </c>
      <c r="D18" s="581" t="s">
        <v>357</v>
      </c>
      <c r="E18" s="581"/>
      <c r="F18" s="290"/>
    </row>
    <row r="19" spans="1:6" ht="25.5" customHeight="1">
      <c r="A19" s="581"/>
      <c r="B19" s="581"/>
      <c r="C19" s="581"/>
      <c r="D19" s="293" t="s">
        <v>358</v>
      </c>
      <c r="E19" s="293" t="s">
        <v>359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1698</v>
      </c>
      <c r="D21" s="350">
        <f>D22+D126</f>
        <v>381013</v>
      </c>
      <c r="E21" s="350">
        <f>E22+E126</f>
        <v>372183</v>
      </c>
    </row>
    <row r="22" spans="1:5" s="302" customFormat="1" ht="24">
      <c r="A22" s="293">
        <v>2002</v>
      </c>
      <c r="B22" s="293">
        <v>700000</v>
      </c>
      <c r="C22" s="316" t="s">
        <v>1699</v>
      </c>
      <c r="D22" s="350">
        <f>D23+D67+D77+D89+D114+D119+D123</f>
        <v>381013</v>
      </c>
      <c r="E22" s="350">
        <f>E23+E67+E77+E89+E114+E119+E123</f>
        <v>372141</v>
      </c>
    </row>
    <row r="23" spans="1:5" s="302" customFormat="1" ht="24">
      <c r="A23" s="293">
        <v>2003</v>
      </c>
      <c r="B23" s="293">
        <v>710000</v>
      </c>
      <c r="C23" s="316" t="s">
        <v>1700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610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611</v>
      </c>
      <c r="D25" s="351"/>
      <c r="E25" s="351"/>
    </row>
    <row r="26" spans="1:5" ht="24">
      <c r="A26" s="303">
        <v>2006</v>
      </c>
      <c r="B26" s="303">
        <v>711200</v>
      </c>
      <c r="C26" s="318" t="s">
        <v>1308</v>
      </c>
      <c r="D26" s="351"/>
      <c r="E26" s="351"/>
    </row>
    <row r="27" spans="1:5" ht="24">
      <c r="A27" s="303">
        <v>2007</v>
      </c>
      <c r="B27" s="303">
        <v>711300</v>
      </c>
      <c r="C27" s="318" t="s">
        <v>347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612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950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613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362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363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364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1490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1309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1310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614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158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159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160</v>
      </c>
      <c r="D40" s="351"/>
      <c r="E40" s="351"/>
    </row>
    <row r="41" spans="1:5" ht="24">
      <c r="A41" s="303">
        <v>2021</v>
      </c>
      <c r="B41" s="303">
        <v>714500</v>
      </c>
      <c r="C41" s="318" t="s">
        <v>639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161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615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162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163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164</v>
      </c>
      <c r="D46" s="351"/>
      <c r="E46" s="351"/>
    </row>
    <row r="47" spans="1:5" ht="24">
      <c r="A47" s="303">
        <v>2027</v>
      </c>
      <c r="B47" s="303">
        <v>715400</v>
      </c>
      <c r="C47" s="318" t="s">
        <v>165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166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167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616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1236</v>
      </c>
      <c r="D51" s="351"/>
      <c r="E51" s="351"/>
    </row>
    <row r="52" spans="1:5" ht="24">
      <c r="A52" s="303">
        <v>2032</v>
      </c>
      <c r="B52" s="303">
        <v>716200</v>
      </c>
      <c r="C52" s="318" t="s">
        <v>1237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617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1239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1240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984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985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986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987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618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1016</v>
      </c>
      <c r="D61" s="351"/>
      <c r="E61" s="351"/>
    </row>
    <row r="62" spans="1:5" ht="24">
      <c r="A62" s="303">
        <v>2042</v>
      </c>
      <c r="B62" s="303">
        <v>719200</v>
      </c>
      <c r="C62" s="318" t="s">
        <v>1017</v>
      </c>
      <c r="D62" s="351"/>
      <c r="E62" s="351"/>
    </row>
    <row r="63" spans="1:5" ht="24">
      <c r="A63" s="303">
        <v>2043</v>
      </c>
      <c r="B63" s="303">
        <v>719300</v>
      </c>
      <c r="C63" s="318" t="s">
        <v>168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169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170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643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619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620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644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621</v>
      </c>
      <c r="D70" s="351"/>
      <c r="E70" s="351"/>
    </row>
    <row r="71" spans="1:5" ht="24">
      <c r="A71" s="303">
        <v>2051</v>
      </c>
      <c r="B71" s="303">
        <v>721300</v>
      </c>
      <c r="C71" s="318" t="s">
        <v>1513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1514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622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1515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623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912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624</v>
      </c>
      <c r="D77" s="350">
        <f>D78+D81+D86</f>
        <v>0</v>
      </c>
      <c r="E77" s="350">
        <f>E78+E81+E86</f>
        <v>795</v>
      </c>
    </row>
    <row r="78" spans="1:5" s="302" customFormat="1" ht="12.75">
      <c r="A78" s="323">
        <v>2058</v>
      </c>
      <c r="B78" s="293">
        <v>731000</v>
      </c>
      <c r="C78" s="316" t="s">
        <v>625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913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914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626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915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1293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428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429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627</v>
      </c>
      <c r="D86" s="350">
        <f>D87+D88</f>
        <v>0</v>
      </c>
      <c r="E86" s="350">
        <f>E87+E88</f>
        <v>795</v>
      </c>
    </row>
    <row r="87" spans="1:5" ht="12.75">
      <c r="A87" s="325">
        <v>2067</v>
      </c>
      <c r="B87" s="303">
        <v>733100</v>
      </c>
      <c r="C87" s="318" t="s">
        <v>1294</v>
      </c>
      <c r="D87" s="351"/>
      <c r="E87" s="351">
        <v>795</v>
      </c>
    </row>
    <row r="88" spans="1:5" ht="12.75">
      <c r="A88" s="303">
        <v>2068</v>
      </c>
      <c r="B88" s="303">
        <v>733200</v>
      </c>
      <c r="C88" s="318" t="s">
        <v>1295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628</v>
      </c>
      <c r="D89" s="350">
        <f>D90+D97+D102+D109+D112</f>
        <v>29194</v>
      </c>
      <c r="E89" s="350">
        <f>E90+E97+E102+E109+E112</f>
        <v>33823</v>
      </c>
    </row>
    <row r="90" spans="1:5" s="302" customFormat="1" ht="12.75">
      <c r="A90" s="323">
        <v>2070</v>
      </c>
      <c r="B90" s="293">
        <v>741000</v>
      </c>
      <c r="C90" s="316" t="s">
        <v>629</v>
      </c>
      <c r="D90" s="350">
        <f>SUM(D91:D96)</f>
        <v>0</v>
      </c>
      <c r="E90" s="350">
        <f>SUM(E91:E96)</f>
        <v>0</v>
      </c>
    </row>
    <row r="91" spans="1:5" ht="12.75">
      <c r="A91" s="325">
        <v>2071</v>
      </c>
      <c r="B91" s="303">
        <v>741100</v>
      </c>
      <c r="C91" s="318" t="s">
        <v>1296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1297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1298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1299</v>
      </c>
      <c r="D94" s="351"/>
      <c r="E94" s="351"/>
    </row>
    <row r="95" spans="1:5" ht="12.75">
      <c r="A95" s="325">
        <v>2075</v>
      </c>
      <c r="B95" s="303">
        <v>741500</v>
      </c>
      <c r="C95" s="318" t="s">
        <v>1300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567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630</v>
      </c>
      <c r="D97" s="350">
        <f>SUM(D98:D101)</f>
        <v>29042</v>
      </c>
      <c r="E97" s="350">
        <f>SUM(E98:E101)</f>
        <v>33652</v>
      </c>
    </row>
    <row r="98" spans="1:5" ht="24">
      <c r="A98" s="303">
        <v>2078</v>
      </c>
      <c r="B98" s="303">
        <v>742100</v>
      </c>
      <c r="C98" s="318" t="s">
        <v>1301</v>
      </c>
      <c r="D98" s="351">
        <v>29042</v>
      </c>
      <c r="E98" s="351">
        <v>33652</v>
      </c>
    </row>
    <row r="99" spans="1:5" ht="12.75">
      <c r="A99" s="325">
        <v>2079</v>
      </c>
      <c r="B99" s="303">
        <v>742200</v>
      </c>
      <c r="C99" s="318" t="s">
        <v>568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1234</v>
      </c>
      <c r="D100" s="351"/>
      <c r="E100" s="351"/>
    </row>
    <row r="101" spans="1:5" ht="12.75">
      <c r="A101" s="325">
        <v>2081</v>
      </c>
      <c r="B101" s="303">
        <v>742400</v>
      </c>
      <c r="C101" s="318" t="s">
        <v>1235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631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1716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1315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1316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1317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1318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1319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1717</v>
      </c>
      <c r="D109" s="350">
        <f>D110+D111</f>
        <v>0</v>
      </c>
      <c r="E109" s="350">
        <f>E110+E111</f>
        <v>0</v>
      </c>
    </row>
    <row r="110" spans="1:5" ht="12.75">
      <c r="A110" s="303">
        <v>2090</v>
      </c>
      <c r="B110" s="303">
        <v>744100</v>
      </c>
      <c r="C110" s="318" t="s">
        <v>916</v>
      </c>
      <c r="D110" s="351"/>
      <c r="E110" s="351"/>
    </row>
    <row r="111" spans="1:5" ht="12.75">
      <c r="A111" s="325">
        <v>2091</v>
      </c>
      <c r="B111" s="303">
        <v>744200</v>
      </c>
      <c r="C111" s="318" t="s">
        <v>917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1718</v>
      </c>
      <c r="D112" s="350">
        <f>D113</f>
        <v>152</v>
      </c>
      <c r="E112" s="350">
        <f>E113</f>
        <v>171</v>
      </c>
    </row>
    <row r="113" spans="1:5" ht="12.75">
      <c r="A113" s="325">
        <v>2093</v>
      </c>
      <c r="B113" s="303">
        <v>745100</v>
      </c>
      <c r="C113" s="318" t="s">
        <v>918</v>
      </c>
      <c r="D113" s="351">
        <v>152</v>
      </c>
      <c r="E113" s="351">
        <v>171</v>
      </c>
    </row>
    <row r="114" spans="1:5" s="302" customFormat="1" ht="24">
      <c r="A114" s="323">
        <v>2094</v>
      </c>
      <c r="B114" s="293">
        <v>770000</v>
      </c>
      <c r="C114" s="316" t="s">
        <v>1719</v>
      </c>
      <c r="D114" s="350">
        <f>D115+D117</f>
        <v>0</v>
      </c>
      <c r="E114" s="350">
        <f>E115+E117</f>
        <v>0</v>
      </c>
    </row>
    <row r="115" spans="1:5" s="302" customFormat="1" ht="24">
      <c r="A115" s="323">
        <v>2095</v>
      </c>
      <c r="B115" s="293">
        <v>771000</v>
      </c>
      <c r="C115" s="316" t="s">
        <v>1720</v>
      </c>
      <c r="D115" s="350">
        <f>D116</f>
        <v>0</v>
      </c>
      <c r="E115" s="350">
        <f>E116</f>
        <v>0</v>
      </c>
    </row>
    <row r="116" spans="1:5" ht="12.75">
      <c r="A116" s="303">
        <v>2096</v>
      </c>
      <c r="B116" s="303">
        <v>771100</v>
      </c>
      <c r="C116" s="318" t="s">
        <v>1477</v>
      </c>
      <c r="D116" s="351"/>
      <c r="E116" s="351"/>
    </row>
    <row r="117" spans="1:5" s="302" customFormat="1" ht="24">
      <c r="A117" s="323">
        <v>2097</v>
      </c>
      <c r="B117" s="293">
        <v>772000</v>
      </c>
      <c r="C117" s="316" t="s">
        <v>1721</v>
      </c>
      <c r="D117" s="350">
        <f>D118</f>
        <v>0</v>
      </c>
      <c r="E117" s="350">
        <f>E118</f>
        <v>0</v>
      </c>
    </row>
    <row r="118" spans="1:5" ht="24">
      <c r="A118" s="303">
        <v>2098</v>
      </c>
      <c r="B118" s="303">
        <v>772100</v>
      </c>
      <c r="C118" s="318" t="s">
        <v>1478</v>
      </c>
      <c r="D118" s="351"/>
      <c r="E118" s="351"/>
    </row>
    <row r="119" spans="1:5" s="302" customFormat="1" ht="24">
      <c r="A119" s="323">
        <v>2099</v>
      </c>
      <c r="B119" s="293">
        <v>780000</v>
      </c>
      <c r="C119" s="316" t="s">
        <v>1722</v>
      </c>
      <c r="D119" s="350">
        <f>D120</f>
        <v>351318</v>
      </c>
      <c r="E119" s="350">
        <f>E120</f>
        <v>337523</v>
      </c>
    </row>
    <row r="120" spans="1:5" s="302" customFormat="1" ht="24">
      <c r="A120" s="323">
        <v>2100</v>
      </c>
      <c r="B120" s="293">
        <v>781000</v>
      </c>
      <c r="C120" s="316" t="s">
        <v>1723</v>
      </c>
      <c r="D120" s="350">
        <f>D121+D122</f>
        <v>351318</v>
      </c>
      <c r="E120" s="350">
        <f>E121+E122</f>
        <v>337523</v>
      </c>
    </row>
    <row r="121" spans="1:5" ht="12.75">
      <c r="A121" s="325">
        <v>2101</v>
      </c>
      <c r="B121" s="303">
        <v>781100</v>
      </c>
      <c r="C121" s="318" t="s">
        <v>1321</v>
      </c>
      <c r="D121" s="351">
        <v>351318</v>
      </c>
      <c r="E121" s="351">
        <v>337523</v>
      </c>
    </row>
    <row r="122" spans="1:5" ht="12.75">
      <c r="A122" s="303">
        <v>2102</v>
      </c>
      <c r="B122" s="303">
        <v>781300</v>
      </c>
      <c r="C122" s="318" t="s">
        <v>1361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1724</v>
      </c>
      <c r="D123" s="350">
        <f>D124</f>
        <v>501</v>
      </c>
      <c r="E123" s="350">
        <f>E124</f>
        <v>0</v>
      </c>
    </row>
    <row r="124" spans="1:5" s="302" customFormat="1" ht="12.75">
      <c r="A124" s="323">
        <v>2104</v>
      </c>
      <c r="B124" s="293">
        <v>791000</v>
      </c>
      <c r="C124" s="316" t="s">
        <v>1725</v>
      </c>
      <c r="D124" s="350">
        <f>D125</f>
        <v>501</v>
      </c>
      <c r="E124" s="350">
        <f>E125</f>
        <v>0</v>
      </c>
    </row>
    <row r="125" spans="1:5" ht="12.75">
      <c r="A125" s="325">
        <v>2105</v>
      </c>
      <c r="B125" s="303">
        <v>791100</v>
      </c>
      <c r="C125" s="318" t="s">
        <v>1476</v>
      </c>
      <c r="D125" s="351">
        <v>501</v>
      </c>
      <c r="E125" s="351"/>
    </row>
    <row r="126" spans="1:5" s="302" customFormat="1" ht="24">
      <c r="A126" s="323">
        <v>2106</v>
      </c>
      <c r="B126" s="354">
        <v>800000</v>
      </c>
      <c r="C126" s="355" t="s">
        <v>1726</v>
      </c>
      <c r="D126" s="356">
        <f>D127+D134+D141+D144</f>
        <v>0</v>
      </c>
      <c r="E126" s="356">
        <f>E127+E134+E141+E144</f>
        <v>42</v>
      </c>
    </row>
    <row r="127" spans="1:5" s="302" customFormat="1" ht="24">
      <c r="A127" s="323">
        <v>2107</v>
      </c>
      <c r="B127" s="354">
        <v>810000</v>
      </c>
      <c r="C127" s="355" t="s">
        <v>1727</v>
      </c>
      <c r="D127" s="356">
        <f>D128+D130+D132</f>
        <v>0</v>
      </c>
      <c r="E127" s="356">
        <f>E128+E130+E132</f>
        <v>42</v>
      </c>
    </row>
    <row r="128" spans="1:5" s="302" customFormat="1" ht="12.75">
      <c r="A128" s="323">
        <v>2108</v>
      </c>
      <c r="B128" s="354">
        <v>811000</v>
      </c>
      <c r="C128" s="355" t="s">
        <v>1728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1409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1729</v>
      </c>
      <c r="D130" s="356">
        <f>D131</f>
        <v>0</v>
      </c>
      <c r="E130" s="356">
        <f>E131</f>
        <v>42</v>
      </c>
    </row>
    <row r="131" spans="1:5" ht="12.75">
      <c r="A131" s="325">
        <v>2111</v>
      </c>
      <c r="B131" s="357">
        <v>812100</v>
      </c>
      <c r="C131" s="358" t="s">
        <v>1410</v>
      </c>
      <c r="D131" s="359"/>
      <c r="E131" s="351">
        <v>42</v>
      </c>
    </row>
    <row r="132" spans="1:5" s="302" customFormat="1" ht="24">
      <c r="A132" s="323">
        <v>2112</v>
      </c>
      <c r="B132" s="360">
        <v>813000</v>
      </c>
      <c r="C132" s="355" t="s">
        <v>1730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332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1731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1732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1399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1733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1400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1734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1401</v>
      </c>
      <c r="D140" s="359"/>
      <c r="E140" s="351"/>
    </row>
    <row r="141" spans="1:5" s="302" customFormat="1" ht="12.75">
      <c r="A141" s="323">
        <v>2121</v>
      </c>
      <c r="B141" s="360">
        <v>830000</v>
      </c>
      <c r="C141" s="355" t="s">
        <v>1735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1736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1311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1737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1738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1312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1739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1313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1740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1314</v>
      </c>
      <c r="D150" s="359"/>
      <c r="E150" s="351"/>
    </row>
    <row r="151" spans="1:5" s="302" customFormat="1" ht="24">
      <c r="A151" s="293">
        <v>2131</v>
      </c>
      <c r="B151" s="293"/>
      <c r="C151" s="363" t="s">
        <v>1741</v>
      </c>
      <c r="D151" s="350">
        <f>D152+D320</f>
        <v>377245</v>
      </c>
      <c r="E151" s="350">
        <f>E152+E320</f>
        <v>379973</v>
      </c>
    </row>
    <row r="152" spans="1:5" s="302" customFormat="1" ht="24">
      <c r="A152" s="293">
        <v>2132</v>
      </c>
      <c r="B152" s="293">
        <v>400000</v>
      </c>
      <c r="C152" s="316" t="s">
        <v>666</v>
      </c>
      <c r="D152" s="350">
        <f>D153+D175+D220+D235+D259+D272+D288+D303</f>
        <v>375953</v>
      </c>
      <c r="E152" s="350">
        <f>E153+E175+E220+E235+E259+E272+E288+E303</f>
        <v>378183</v>
      </c>
    </row>
    <row r="153" spans="1:5" s="302" customFormat="1" ht="24">
      <c r="A153" s="293">
        <v>2133</v>
      </c>
      <c r="B153" s="293">
        <v>410000</v>
      </c>
      <c r="C153" s="364" t="s">
        <v>1742</v>
      </c>
      <c r="D153" s="350">
        <f>D154+D156+D160+D162+D167+D169+D171+D173</f>
        <v>244631</v>
      </c>
      <c r="E153" s="350">
        <f>E154+E156+E160+E162+E167+E169+E171+E173</f>
        <v>259168</v>
      </c>
    </row>
    <row r="154" spans="1:5" s="302" customFormat="1" ht="24">
      <c r="A154" s="293">
        <v>2134</v>
      </c>
      <c r="B154" s="293">
        <v>411000</v>
      </c>
      <c r="C154" s="316" t="s">
        <v>1743</v>
      </c>
      <c r="D154" s="350">
        <f>D155</f>
        <v>201835</v>
      </c>
      <c r="E154" s="350">
        <f>E155</f>
        <v>213432</v>
      </c>
    </row>
    <row r="155" spans="1:5" ht="12.75">
      <c r="A155" s="365">
        <v>2135</v>
      </c>
      <c r="B155" s="303">
        <v>411100</v>
      </c>
      <c r="C155" s="318" t="s">
        <v>1247</v>
      </c>
      <c r="D155" s="351">
        <v>201835</v>
      </c>
      <c r="E155" s="351">
        <v>213432</v>
      </c>
    </row>
    <row r="156" spans="1:5" s="302" customFormat="1" ht="24">
      <c r="A156" s="293">
        <v>2136</v>
      </c>
      <c r="B156" s="293">
        <v>412000</v>
      </c>
      <c r="C156" s="316" t="s">
        <v>1744</v>
      </c>
      <c r="D156" s="350">
        <f>SUM(D157:D159)</f>
        <v>36050</v>
      </c>
      <c r="E156" s="350">
        <f>SUM(E157:E159)</f>
        <v>37781</v>
      </c>
    </row>
    <row r="157" spans="1:5" ht="12.75">
      <c r="A157" s="365">
        <v>2137</v>
      </c>
      <c r="B157" s="303">
        <v>412100</v>
      </c>
      <c r="C157" s="318" t="s">
        <v>1745</v>
      </c>
      <c r="D157" s="351">
        <v>24168</v>
      </c>
      <c r="E157" s="351">
        <v>25328</v>
      </c>
    </row>
    <row r="158" spans="1:5" ht="12.75">
      <c r="A158" s="365">
        <v>2138</v>
      </c>
      <c r="B158" s="303">
        <v>412200</v>
      </c>
      <c r="C158" s="318" t="s">
        <v>928</v>
      </c>
      <c r="D158" s="351">
        <v>10372</v>
      </c>
      <c r="E158" s="351">
        <v>10870</v>
      </c>
    </row>
    <row r="159" spans="1:5" ht="12.75">
      <c r="A159" s="365">
        <v>2139</v>
      </c>
      <c r="B159" s="303">
        <v>412300</v>
      </c>
      <c r="C159" s="318" t="s">
        <v>929</v>
      </c>
      <c r="D159" s="351">
        <v>1510</v>
      </c>
      <c r="E159" s="351">
        <v>1583</v>
      </c>
    </row>
    <row r="160" spans="1:5" s="302" customFormat="1" ht="12.75">
      <c r="A160" s="293">
        <v>2140</v>
      </c>
      <c r="B160" s="293">
        <v>413000</v>
      </c>
      <c r="C160" s="316" t="s">
        <v>1746</v>
      </c>
      <c r="D160" s="350">
        <f>D161</f>
        <v>195</v>
      </c>
      <c r="E160" s="350">
        <f>E161</f>
        <v>270</v>
      </c>
    </row>
    <row r="161" spans="1:5" ht="12.75">
      <c r="A161" s="365">
        <v>2141</v>
      </c>
      <c r="B161" s="303">
        <v>413100</v>
      </c>
      <c r="C161" s="318" t="s">
        <v>930</v>
      </c>
      <c r="D161" s="351">
        <v>195</v>
      </c>
      <c r="E161" s="351">
        <v>270</v>
      </c>
    </row>
    <row r="162" spans="1:5" s="302" customFormat="1" ht="12.75">
      <c r="A162" s="293">
        <v>2142</v>
      </c>
      <c r="B162" s="293">
        <v>414000</v>
      </c>
      <c r="C162" s="316" t="s">
        <v>1747</v>
      </c>
      <c r="D162" s="350">
        <f>SUM(D163:D166)</f>
        <v>1742</v>
      </c>
      <c r="E162" s="350">
        <f>SUM(E163:E166)</f>
        <v>1188</v>
      </c>
    </row>
    <row r="163" spans="1:5" ht="12.75">
      <c r="A163" s="365">
        <v>2143</v>
      </c>
      <c r="B163" s="303">
        <v>414100</v>
      </c>
      <c r="C163" s="318" t="s">
        <v>1248</v>
      </c>
      <c r="D163" s="351"/>
      <c r="E163" s="351"/>
    </row>
    <row r="164" spans="1:5" ht="12.75">
      <c r="A164" s="365">
        <v>2144</v>
      </c>
      <c r="B164" s="303">
        <v>414200</v>
      </c>
      <c r="C164" s="318" t="s">
        <v>921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922</v>
      </c>
      <c r="D165" s="351">
        <v>1742</v>
      </c>
      <c r="E165" s="351">
        <v>1155</v>
      </c>
    </row>
    <row r="166" spans="1:5" ht="24">
      <c r="A166" s="365">
        <v>2146</v>
      </c>
      <c r="B166" s="303">
        <v>414400</v>
      </c>
      <c r="C166" s="318" t="s">
        <v>1420</v>
      </c>
      <c r="D166" s="351"/>
      <c r="E166" s="351">
        <v>33</v>
      </c>
    </row>
    <row r="167" spans="1:5" s="302" customFormat="1" ht="12.75">
      <c r="A167" s="293">
        <v>2147</v>
      </c>
      <c r="B167" s="293">
        <v>415000</v>
      </c>
      <c r="C167" s="316" t="s">
        <v>1748</v>
      </c>
      <c r="D167" s="350">
        <f>D168</f>
        <v>2889</v>
      </c>
      <c r="E167" s="350">
        <f>E168</f>
        <v>2454</v>
      </c>
    </row>
    <row r="168" spans="1:5" ht="12.75">
      <c r="A168" s="365">
        <v>2148</v>
      </c>
      <c r="B168" s="303">
        <v>415100</v>
      </c>
      <c r="C168" s="318" t="s">
        <v>1421</v>
      </c>
      <c r="D168" s="351">
        <v>2889</v>
      </c>
      <c r="E168" s="351">
        <v>2454</v>
      </c>
    </row>
    <row r="169" spans="1:5" s="302" customFormat="1" ht="24">
      <c r="A169" s="293">
        <v>2149</v>
      </c>
      <c r="B169" s="293">
        <v>416000</v>
      </c>
      <c r="C169" s="316" t="s">
        <v>1749</v>
      </c>
      <c r="D169" s="350">
        <f>D170</f>
        <v>1920</v>
      </c>
      <c r="E169" s="350">
        <f>E170</f>
        <v>4043</v>
      </c>
    </row>
    <row r="170" spans="1:5" ht="12.75">
      <c r="A170" s="365">
        <v>2150</v>
      </c>
      <c r="B170" s="303">
        <v>416100</v>
      </c>
      <c r="C170" s="318" t="s">
        <v>1422</v>
      </c>
      <c r="D170" s="351">
        <v>1920</v>
      </c>
      <c r="E170" s="351">
        <v>4043</v>
      </c>
    </row>
    <row r="171" spans="1:5" s="302" customFormat="1" ht="12.75">
      <c r="A171" s="293">
        <v>2151</v>
      </c>
      <c r="B171" s="293">
        <v>417000</v>
      </c>
      <c r="C171" s="316" t="s">
        <v>1750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924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1751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923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1752</v>
      </c>
      <c r="D175" s="350">
        <f>D176+D184+D190+D199+D207+D210</f>
        <v>125831</v>
      </c>
      <c r="E175" s="350">
        <f>E176+E184+E190+E199+E207+E210</f>
        <v>117729</v>
      </c>
    </row>
    <row r="176" spans="1:5" s="302" customFormat="1" ht="12.75">
      <c r="A176" s="361">
        <v>2156</v>
      </c>
      <c r="B176" s="293">
        <v>421000</v>
      </c>
      <c r="C176" s="316" t="s">
        <v>1753</v>
      </c>
      <c r="D176" s="350">
        <f>SUM(D177:D183)</f>
        <v>25536</v>
      </c>
      <c r="E176" s="350">
        <f>SUM(E177:E183)</f>
        <v>22710</v>
      </c>
    </row>
    <row r="177" spans="1:5" ht="12.75">
      <c r="A177" s="365">
        <v>2157</v>
      </c>
      <c r="B177" s="303">
        <v>421100</v>
      </c>
      <c r="C177" s="318" t="s">
        <v>925</v>
      </c>
      <c r="D177" s="351">
        <v>779</v>
      </c>
      <c r="E177" s="351">
        <v>742</v>
      </c>
    </row>
    <row r="178" spans="1:5" ht="12.75">
      <c r="A178" s="365">
        <v>2158</v>
      </c>
      <c r="B178" s="303">
        <v>421200</v>
      </c>
      <c r="C178" s="318" t="s">
        <v>926</v>
      </c>
      <c r="D178" s="351">
        <v>19796</v>
      </c>
      <c r="E178" s="351">
        <v>16501</v>
      </c>
    </row>
    <row r="179" spans="1:5" ht="12.75">
      <c r="A179" s="365">
        <v>2159</v>
      </c>
      <c r="B179" s="303">
        <v>421300</v>
      </c>
      <c r="C179" s="318" t="s">
        <v>927</v>
      </c>
      <c r="D179" s="351">
        <v>2735</v>
      </c>
      <c r="E179" s="351">
        <v>2787</v>
      </c>
    </row>
    <row r="180" spans="1:5" ht="12.75">
      <c r="A180" s="365">
        <v>2160</v>
      </c>
      <c r="B180" s="303">
        <v>421400</v>
      </c>
      <c r="C180" s="318" t="s">
        <v>523</v>
      </c>
      <c r="D180" s="351">
        <v>975</v>
      </c>
      <c r="E180" s="351">
        <v>966</v>
      </c>
    </row>
    <row r="181" spans="1:5" ht="12.75">
      <c r="A181" s="365">
        <v>2161</v>
      </c>
      <c r="B181" s="303">
        <v>421500</v>
      </c>
      <c r="C181" s="318" t="s">
        <v>524</v>
      </c>
      <c r="D181" s="351">
        <v>1251</v>
      </c>
      <c r="E181" s="351">
        <v>1714</v>
      </c>
    </row>
    <row r="182" spans="1:5" ht="12.75">
      <c r="A182" s="365">
        <v>2162</v>
      </c>
      <c r="B182" s="303">
        <v>421600</v>
      </c>
      <c r="C182" s="318" t="s">
        <v>525</v>
      </c>
      <c r="D182" s="351"/>
      <c r="E182" s="351"/>
    </row>
    <row r="183" spans="1:5" ht="12.75">
      <c r="A183" s="365">
        <v>2163</v>
      </c>
      <c r="B183" s="303">
        <v>421900</v>
      </c>
      <c r="C183" s="318" t="s">
        <v>1411</v>
      </c>
      <c r="D183" s="351"/>
      <c r="E183" s="351"/>
    </row>
    <row r="184" spans="1:5" s="302" customFormat="1" ht="12.75">
      <c r="A184" s="361">
        <v>2164</v>
      </c>
      <c r="B184" s="293">
        <v>422000</v>
      </c>
      <c r="C184" s="316" t="s">
        <v>1754</v>
      </c>
      <c r="D184" s="350">
        <f>SUM(D185:D189)</f>
        <v>454</v>
      </c>
      <c r="E184" s="350">
        <f>SUM(E185:E189)</f>
        <v>423</v>
      </c>
    </row>
    <row r="185" spans="1:5" ht="12.75">
      <c r="A185" s="365">
        <v>2165</v>
      </c>
      <c r="B185" s="303">
        <v>422100</v>
      </c>
      <c r="C185" s="318" t="s">
        <v>919</v>
      </c>
      <c r="D185" s="351">
        <v>293</v>
      </c>
      <c r="E185" s="351">
        <v>329</v>
      </c>
    </row>
    <row r="186" spans="1:5" ht="12.75">
      <c r="A186" s="365">
        <v>2166</v>
      </c>
      <c r="B186" s="303">
        <v>422200</v>
      </c>
      <c r="C186" s="318" t="s">
        <v>742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743</v>
      </c>
      <c r="D187" s="351"/>
      <c r="E187" s="351"/>
    </row>
    <row r="188" spans="1:5" ht="12.75">
      <c r="A188" s="365">
        <v>2168</v>
      </c>
      <c r="B188" s="303">
        <v>422400</v>
      </c>
      <c r="C188" s="318" t="s">
        <v>289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1205</v>
      </c>
      <c r="D189" s="351">
        <v>161</v>
      </c>
      <c r="E189" s="351">
        <v>94</v>
      </c>
    </row>
    <row r="190" spans="1:5" s="302" customFormat="1" ht="12.75">
      <c r="A190" s="361">
        <v>2170</v>
      </c>
      <c r="B190" s="293">
        <v>423000</v>
      </c>
      <c r="C190" s="316" t="s">
        <v>1755</v>
      </c>
      <c r="D190" s="350">
        <f>SUM(D191:D198)</f>
        <v>13161</v>
      </c>
      <c r="E190" s="350">
        <f>SUM(E191:E198)</f>
        <v>10291</v>
      </c>
    </row>
    <row r="191" spans="1:5" ht="12.75">
      <c r="A191" s="365">
        <v>2171</v>
      </c>
      <c r="B191" s="303">
        <v>423100</v>
      </c>
      <c r="C191" s="318" t="s">
        <v>1206</v>
      </c>
      <c r="D191" s="351">
        <v>10</v>
      </c>
      <c r="E191" s="351">
        <v>6</v>
      </c>
    </row>
    <row r="192" spans="1:5" ht="12.75">
      <c r="A192" s="365">
        <v>2172</v>
      </c>
      <c r="B192" s="303">
        <v>423200</v>
      </c>
      <c r="C192" s="318" t="s">
        <v>1207</v>
      </c>
      <c r="D192" s="351">
        <v>605</v>
      </c>
      <c r="E192" s="351">
        <v>625</v>
      </c>
    </row>
    <row r="193" spans="1:5" ht="12.75">
      <c r="A193" s="365">
        <v>2173</v>
      </c>
      <c r="B193" s="303">
        <v>423300</v>
      </c>
      <c r="C193" s="318" t="s">
        <v>1208</v>
      </c>
      <c r="D193" s="351">
        <v>582</v>
      </c>
      <c r="E193" s="351">
        <v>145</v>
      </c>
    </row>
    <row r="194" spans="1:5" ht="12.75">
      <c r="A194" s="365">
        <v>2174</v>
      </c>
      <c r="B194" s="303">
        <v>423400</v>
      </c>
      <c r="C194" s="318" t="s">
        <v>318</v>
      </c>
      <c r="D194" s="351">
        <v>587</v>
      </c>
      <c r="E194" s="351">
        <v>350</v>
      </c>
    </row>
    <row r="195" spans="1:5" ht="12.75">
      <c r="A195" s="365">
        <v>2175</v>
      </c>
      <c r="B195" s="303">
        <v>423500</v>
      </c>
      <c r="C195" s="318" t="s">
        <v>768</v>
      </c>
      <c r="D195" s="351">
        <v>10134</v>
      </c>
      <c r="E195" s="351">
        <v>7553</v>
      </c>
    </row>
    <row r="196" spans="1:5" ht="12.75">
      <c r="A196" s="365">
        <v>2176</v>
      </c>
      <c r="B196" s="303">
        <v>423600</v>
      </c>
      <c r="C196" s="318" t="s">
        <v>334</v>
      </c>
      <c r="D196" s="351"/>
      <c r="E196" s="351"/>
    </row>
    <row r="197" spans="1:5" ht="12.75">
      <c r="A197" s="365">
        <v>2177</v>
      </c>
      <c r="B197" s="303">
        <v>423700</v>
      </c>
      <c r="C197" s="318" t="s">
        <v>335</v>
      </c>
      <c r="D197" s="351">
        <v>654</v>
      </c>
      <c r="E197" s="351">
        <v>799</v>
      </c>
    </row>
    <row r="198" spans="1:5" ht="12.75">
      <c r="A198" s="365">
        <v>2178</v>
      </c>
      <c r="B198" s="303">
        <v>423900</v>
      </c>
      <c r="C198" s="318" t="s">
        <v>336</v>
      </c>
      <c r="D198" s="351">
        <v>589</v>
      </c>
      <c r="E198" s="351">
        <v>813</v>
      </c>
    </row>
    <row r="199" spans="1:5" s="302" customFormat="1" ht="12.75">
      <c r="A199" s="361">
        <v>2179</v>
      </c>
      <c r="B199" s="293">
        <v>424000</v>
      </c>
      <c r="C199" s="316" t="s">
        <v>1756</v>
      </c>
      <c r="D199" s="350">
        <f>SUM(D200:D206)</f>
        <v>3268</v>
      </c>
      <c r="E199" s="350">
        <f>SUM(E200:E206)</f>
        <v>1224</v>
      </c>
    </row>
    <row r="200" spans="1:5" ht="12.75">
      <c r="A200" s="365">
        <v>2180</v>
      </c>
      <c r="B200" s="303">
        <v>424100</v>
      </c>
      <c r="C200" s="318" t="s">
        <v>337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338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339</v>
      </c>
      <c r="D202" s="351">
        <v>419</v>
      </c>
      <c r="E202" s="351">
        <v>487</v>
      </c>
    </row>
    <row r="203" spans="1:5" ht="12.75">
      <c r="A203" s="365">
        <v>2183</v>
      </c>
      <c r="B203" s="303">
        <v>424400</v>
      </c>
      <c r="C203" s="318" t="s">
        <v>156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157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1231</v>
      </c>
      <c r="D205" s="351">
        <v>380</v>
      </c>
      <c r="E205" s="351">
        <v>352</v>
      </c>
    </row>
    <row r="206" spans="1:5" ht="12.75">
      <c r="A206" s="365">
        <v>2186</v>
      </c>
      <c r="B206" s="303">
        <v>424900</v>
      </c>
      <c r="C206" s="318" t="s">
        <v>1232</v>
      </c>
      <c r="D206" s="351">
        <v>2469</v>
      </c>
      <c r="E206" s="351">
        <v>385</v>
      </c>
    </row>
    <row r="207" spans="1:5" s="302" customFormat="1" ht="24">
      <c r="A207" s="361">
        <v>2187</v>
      </c>
      <c r="B207" s="293">
        <v>425000</v>
      </c>
      <c r="C207" s="316" t="s">
        <v>1757</v>
      </c>
      <c r="D207" s="350">
        <f>D208+D209</f>
        <v>11829</v>
      </c>
      <c r="E207" s="350">
        <f>E208+E209</f>
        <v>9769</v>
      </c>
    </row>
    <row r="208" spans="1:5" ht="12.75">
      <c r="A208" s="365">
        <v>2188</v>
      </c>
      <c r="B208" s="303">
        <v>425100</v>
      </c>
      <c r="C208" s="318" t="s">
        <v>555</v>
      </c>
      <c r="D208" s="351">
        <v>1992</v>
      </c>
      <c r="E208" s="351">
        <v>2280</v>
      </c>
    </row>
    <row r="209" spans="1:5" ht="12.75">
      <c r="A209" s="365">
        <v>2189</v>
      </c>
      <c r="B209" s="303">
        <v>425200</v>
      </c>
      <c r="C209" s="318" t="s">
        <v>556</v>
      </c>
      <c r="D209" s="351">
        <v>9837</v>
      </c>
      <c r="E209" s="351">
        <v>7489</v>
      </c>
    </row>
    <row r="210" spans="1:5" s="302" customFormat="1" ht="12.75">
      <c r="A210" s="361">
        <v>2190</v>
      </c>
      <c r="B210" s="293">
        <v>426000</v>
      </c>
      <c r="C210" s="316" t="s">
        <v>1758</v>
      </c>
      <c r="D210" s="350">
        <f>SUM(D211:D219)</f>
        <v>71583</v>
      </c>
      <c r="E210" s="350">
        <f>SUM(E211:E219)</f>
        <v>73312</v>
      </c>
    </row>
    <row r="211" spans="1:5" ht="12.75">
      <c r="A211" s="365">
        <v>2191</v>
      </c>
      <c r="B211" s="303">
        <v>426100</v>
      </c>
      <c r="C211" s="318" t="s">
        <v>557</v>
      </c>
      <c r="D211" s="351">
        <v>1340</v>
      </c>
      <c r="E211" s="351">
        <v>1469</v>
      </c>
    </row>
    <row r="212" spans="1:5" ht="12.75">
      <c r="A212" s="365">
        <v>2192</v>
      </c>
      <c r="B212" s="303">
        <v>426200</v>
      </c>
      <c r="C212" s="318" t="s">
        <v>1759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558</v>
      </c>
      <c r="D213" s="351">
        <v>328</v>
      </c>
      <c r="E213" s="351">
        <v>254</v>
      </c>
    </row>
    <row r="214" spans="1:5" ht="12.75">
      <c r="A214" s="365">
        <v>2194</v>
      </c>
      <c r="B214" s="303">
        <v>426400</v>
      </c>
      <c r="C214" s="318" t="s">
        <v>559</v>
      </c>
      <c r="D214" s="351">
        <v>10322</v>
      </c>
      <c r="E214" s="351">
        <v>10890</v>
      </c>
    </row>
    <row r="215" spans="1:5" ht="12.75">
      <c r="A215" s="365">
        <v>2195</v>
      </c>
      <c r="B215" s="303">
        <v>426500</v>
      </c>
      <c r="C215" s="318" t="s">
        <v>179</v>
      </c>
      <c r="D215" s="351"/>
      <c r="E215" s="351"/>
    </row>
    <row r="216" spans="1:5" ht="12.75">
      <c r="A216" s="365">
        <v>2196</v>
      </c>
      <c r="B216" s="303">
        <v>426600</v>
      </c>
      <c r="C216" s="318" t="s">
        <v>180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181</v>
      </c>
      <c r="D217" s="351">
        <v>28365</v>
      </c>
      <c r="E217" s="351">
        <v>27247</v>
      </c>
    </row>
    <row r="218" spans="1:5" ht="12.75">
      <c r="A218" s="365">
        <v>2198</v>
      </c>
      <c r="B218" s="303">
        <v>426800</v>
      </c>
      <c r="C218" s="318" t="s">
        <v>1241</v>
      </c>
      <c r="D218" s="351">
        <v>28038</v>
      </c>
      <c r="E218" s="351">
        <v>30627</v>
      </c>
    </row>
    <row r="219" spans="1:5" ht="12.75">
      <c r="A219" s="365">
        <v>2199</v>
      </c>
      <c r="B219" s="303">
        <v>426900</v>
      </c>
      <c r="C219" s="318" t="s">
        <v>182</v>
      </c>
      <c r="D219" s="351">
        <v>3190</v>
      </c>
      <c r="E219" s="351">
        <v>2825</v>
      </c>
    </row>
    <row r="220" spans="1:5" s="302" customFormat="1" ht="24">
      <c r="A220" s="361">
        <v>2200</v>
      </c>
      <c r="B220" s="293">
        <v>430000</v>
      </c>
      <c r="C220" s="316" t="s">
        <v>687</v>
      </c>
      <c r="D220" s="350">
        <f>D221+D225+D227+D229+D233</f>
        <v>886</v>
      </c>
      <c r="E220" s="350">
        <f>E221+E225+E227+E229+E233</f>
        <v>994</v>
      </c>
    </row>
    <row r="221" spans="1:5" s="302" customFormat="1" ht="24">
      <c r="A221" s="361">
        <v>2201</v>
      </c>
      <c r="B221" s="293">
        <v>431000</v>
      </c>
      <c r="C221" s="366" t="s">
        <v>688</v>
      </c>
      <c r="D221" s="350">
        <f>SUM(D222:D224)</f>
        <v>886</v>
      </c>
      <c r="E221" s="350">
        <f>SUM(E222:E224)</f>
        <v>994</v>
      </c>
    </row>
    <row r="222" spans="1:5" ht="12.75">
      <c r="A222" s="365">
        <v>2202</v>
      </c>
      <c r="B222" s="357">
        <v>431100</v>
      </c>
      <c r="C222" s="367" t="s">
        <v>689</v>
      </c>
      <c r="D222" s="359">
        <v>454</v>
      </c>
      <c r="E222" s="351">
        <v>514</v>
      </c>
    </row>
    <row r="223" spans="1:5" ht="12.75">
      <c r="A223" s="365">
        <v>2203</v>
      </c>
      <c r="B223" s="357">
        <v>431200</v>
      </c>
      <c r="C223" s="367" t="s">
        <v>319</v>
      </c>
      <c r="D223" s="359">
        <v>432</v>
      </c>
      <c r="E223" s="351">
        <v>480</v>
      </c>
    </row>
    <row r="224" spans="1:5" ht="12.75">
      <c r="A224" s="365">
        <v>2204</v>
      </c>
      <c r="B224" s="368">
        <v>431300</v>
      </c>
      <c r="C224" s="369" t="s">
        <v>320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690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430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691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321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692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693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323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324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694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325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695</v>
      </c>
      <c r="D235" s="350">
        <f>D236+D246+D253+D255</f>
        <v>4222</v>
      </c>
      <c r="E235" s="350">
        <f>E236+E246+E253+E255</f>
        <v>0</v>
      </c>
    </row>
    <row r="236" spans="1:5" s="302" customFormat="1" ht="12.75">
      <c r="A236" s="361">
        <v>2216</v>
      </c>
      <c r="B236" s="293">
        <v>441000</v>
      </c>
      <c r="C236" s="316" t="s">
        <v>696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757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758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759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760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761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1303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634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635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567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697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431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636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637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638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1305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1306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698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327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699</v>
      </c>
      <c r="D255" s="350">
        <f>SUM(D256:D258)</f>
        <v>4222</v>
      </c>
      <c r="E255" s="350">
        <f>SUM(E256:E258)</f>
        <v>0</v>
      </c>
    </row>
    <row r="256" spans="1:5" ht="12.75">
      <c r="A256" s="365">
        <v>2236</v>
      </c>
      <c r="B256" s="303">
        <v>444100</v>
      </c>
      <c r="C256" s="318" t="s">
        <v>345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346</v>
      </c>
      <c r="D257" s="351">
        <v>4222</v>
      </c>
      <c r="E257" s="351"/>
    </row>
    <row r="258" spans="1:5" ht="12.75">
      <c r="A258" s="365">
        <v>2238</v>
      </c>
      <c r="B258" s="303">
        <v>444300</v>
      </c>
      <c r="C258" s="318" t="s">
        <v>432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700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701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774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775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702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776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777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703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778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1223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704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1224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1225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1770</v>
      </c>
      <c r="D272" s="350">
        <f>D273+D276+D279+D282+D285</f>
        <v>0</v>
      </c>
      <c r="E272" s="350">
        <f>E273+E276+E279+E282+E285</f>
        <v>0</v>
      </c>
    </row>
    <row r="273" spans="1:5" s="302" customFormat="1" ht="12.75">
      <c r="A273" s="361">
        <v>2253</v>
      </c>
      <c r="B273" s="293">
        <v>461000</v>
      </c>
      <c r="C273" s="316" t="s">
        <v>1771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1226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1227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1772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328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1338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1773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1209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1304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1774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516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517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1775</v>
      </c>
      <c r="D285" s="356">
        <f>D286+D287</f>
        <v>0</v>
      </c>
      <c r="E285" s="356">
        <f>E286+E287</f>
        <v>0</v>
      </c>
    </row>
    <row r="286" spans="1:5" ht="12.75">
      <c r="A286" s="365">
        <v>2266</v>
      </c>
      <c r="B286" s="372">
        <v>465100</v>
      </c>
      <c r="C286" s="367" t="s">
        <v>518</v>
      </c>
      <c r="D286" s="359"/>
      <c r="E286" s="351"/>
    </row>
    <row r="287" spans="1:5" ht="12.75">
      <c r="A287" s="365">
        <v>2267</v>
      </c>
      <c r="B287" s="372">
        <v>465200</v>
      </c>
      <c r="C287" s="369" t="s">
        <v>519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1776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1777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647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552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553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1778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554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1779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1780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1781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497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498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1782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1783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1481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1784</v>
      </c>
      <c r="D303" s="356">
        <f>D304+D307+D311+D313+D316+D318</f>
        <v>383</v>
      </c>
      <c r="E303" s="356">
        <f>E304+E307+E311+E313+E316+E318</f>
        <v>292</v>
      </c>
    </row>
    <row r="304" spans="1:5" s="302" customFormat="1" ht="24">
      <c r="A304" s="361">
        <v>2284</v>
      </c>
      <c r="B304" s="360">
        <v>481000</v>
      </c>
      <c r="C304" s="371" t="s">
        <v>1785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1228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1229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1786</v>
      </c>
      <c r="D307" s="350">
        <f>SUM(D308:D310)</f>
        <v>383</v>
      </c>
      <c r="E307" s="350">
        <f>SUM(E308:E310)</f>
        <v>292</v>
      </c>
    </row>
    <row r="308" spans="1:5" ht="12.75">
      <c r="A308" s="375">
        <v>2288</v>
      </c>
      <c r="B308" s="372">
        <v>482100</v>
      </c>
      <c r="C308" s="367" t="s">
        <v>633</v>
      </c>
      <c r="D308" s="359">
        <v>258</v>
      </c>
      <c r="E308" s="351">
        <v>250</v>
      </c>
    </row>
    <row r="309" spans="1:5" ht="12.75">
      <c r="A309" s="375">
        <v>2289</v>
      </c>
      <c r="B309" s="372">
        <v>482200</v>
      </c>
      <c r="C309" s="367" t="s">
        <v>520</v>
      </c>
      <c r="D309" s="359">
        <v>125</v>
      </c>
      <c r="E309" s="351">
        <v>42</v>
      </c>
    </row>
    <row r="310" spans="1:5" ht="12.75">
      <c r="A310" s="375">
        <v>2290</v>
      </c>
      <c r="B310" s="372">
        <v>482300</v>
      </c>
      <c r="C310" s="367" t="s">
        <v>433</v>
      </c>
      <c r="D310" s="359"/>
      <c r="E310" s="351"/>
    </row>
    <row r="311" spans="1:5" s="302" customFormat="1" ht="12.75">
      <c r="A311" s="362">
        <v>2291</v>
      </c>
      <c r="B311" s="293">
        <v>483000</v>
      </c>
      <c r="C311" s="316" t="s">
        <v>1787</v>
      </c>
      <c r="D311" s="350">
        <f>D312</f>
        <v>0</v>
      </c>
      <c r="E311" s="350">
        <f>E312</f>
        <v>0</v>
      </c>
    </row>
    <row r="312" spans="1:5" ht="12.75">
      <c r="A312" s="375">
        <v>2292</v>
      </c>
      <c r="B312" s="303">
        <v>483100</v>
      </c>
      <c r="C312" s="318" t="s">
        <v>911</v>
      </c>
      <c r="D312" s="351"/>
      <c r="E312" s="351"/>
    </row>
    <row r="313" spans="1:5" s="302" customFormat="1" ht="36">
      <c r="A313" s="362">
        <v>2293</v>
      </c>
      <c r="B313" s="293">
        <v>484000</v>
      </c>
      <c r="C313" s="316" t="s">
        <v>1788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1789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1320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744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745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746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1413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747</v>
      </c>
      <c r="D320" s="356">
        <f>D321+D343+D352+D355+D363</f>
        <v>1292</v>
      </c>
      <c r="E320" s="356">
        <f>E321+E343+E352+E355+E363</f>
        <v>1790</v>
      </c>
    </row>
    <row r="321" spans="1:5" s="302" customFormat="1" ht="12.75">
      <c r="A321" s="362">
        <v>2301</v>
      </c>
      <c r="B321" s="370">
        <v>510000</v>
      </c>
      <c r="C321" s="371" t="s">
        <v>748</v>
      </c>
      <c r="D321" s="356">
        <f>D322+D327+D337+D339+D341</f>
        <v>1292</v>
      </c>
      <c r="E321" s="356">
        <f>E322+E327+E337+E339+E341</f>
        <v>1790</v>
      </c>
    </row>
    <row r="322" spans="1:5" s="302" customFormat="1" ht="12.75">
      <c r="A322" s="362">
        <v>2302</v>
      </c>
      <c r="B322" s="370">
        <v>511000</v>
      </c>
      <c r="C322" s="371" t="s">
        <v>749</v>
      </c>
      <c r="D322" s="356">
        <f>SUM(D323:D326)</f>
        <v>0</v>
      </c>
      <c r="E322" s="356">
        <f>SUM(E323:E326)</f>
        <v>0</v>
      </c>
    </row>
    <row r="323" spans="1:5" ht="12.75">
      <c r="A323" s="375">
        <v>2303</v>
      </c>
      <c r="B323" s="372">
        <v>511100</v>
      </c>
      <c r="C323" s="367" t="s">
        <v>1402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1403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1404</v>
      </c>
      <c r="D325" s="359"/>
      <c r="E325" s="351"/>
    </row>
    <row r="326" spans="1:5" ht="12.75">
      <c r="A326" s="375">
        <v>2306</v>
      </c>
      <c r="B326" s="372">
        <v>511400</v>
      </c>
      <c r="C326" s="367" t="s">
        <v>1405</v>
      </c>
      <c r="D326" s="359"/>
      <c r="E326" s="351"/>
    </row>
    <row r="327" spans="1:5" s="302" customFormat="1" ht="12.75">
      <c r="A327" s="362">
        <v>2307</v>
      </c>
      <c r="B327" s="370">
        <v>512000</v>
      </c>
      <c r="C327" s="371" t="s">
        <v>750</v>
      </c>
      <c r="D327" s="356">
        <f>SUM(D328:D336)</f>
        <v>1292</v>
      </c>
      <c r="E327" s="356">
        <f>SUM(E328:E336)</f>
        <v>1790</v>
      </c>
    </row>
    <row r="328" spans="1:5" ht="12.75">
      <c r="A328" s="375">
        <v>2308</v>
      </c>
      <c r="B328" s="372">
        <v>512100</v>
      </c>
      <c r="C328" s="367" t="s">
        <v>1406</v>
      </c>
      <c r="D328" s="359"/>
      <c r="E328" s="351"/>
    </row>
    <row r="329" spans="1:5" ht="12.75">
      <c r="A329" s="375">
        <v>2309</v>
      </c>
      <c r="B329" s="372">
        <v>512200</v>
      </c>
      <c r="C329" s="367" t="s">
        <v>1018</v>
      </c>
      <c r="D329" s="359">
        <v>801</v>
      </c>
      <c r="E329" s="351">
        <v>665</v>
      </c>
    </row>
    <row r="330" spans="1:5" ht="12.75">
      <c r="A330" s="375">
        <v>2310</v>
      </c>
      <c r="B330" s="372">
        <v>512300</v>
      </c>
      <c r="C330" s="367" t="s">
        <v>1019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767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632</v>
      </c>
      <c r="D332" s="359">
        <v>426</v>
      </c>
      <c r="E332" s="351">
        <v>1125</v>
      </c>
    </row>
    <row r="333" spans="1:5" ht="12.75">
      <c r="A333" s="375">
        <v>2313</v>
      </c>
      <c r="B333" s="372">
        <v>512600</v>
      </c>
      <c r="C333" s="367" t="s">
        <v>1819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977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978</v>
      </c>
      <c r="D335" s="359">
        <v>65</v>
      </c>
      <c r="E335" s="351"/>
    </row>
    <row r="336" spans="1:5" ht="12.75">
      <c r="A336" s="375">
        <v>2316</v>
      </c>
      <c r="B336" s="378">
        <v>512900</v>
      </c>
      <c r="C336" s="369" t="s">
        <v>1407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1820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1414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1821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1408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1822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1327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1823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1824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755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1825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237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1212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1213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1826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751</v>
      </c>
      <c r="D351" s="359"/>
      <c r="E351" s="351"/>
    </row>
    <row r="352" spans="1:5" s="302" customFormat="1" ht="12.75">
      <c r="A352" s="362">
        <v>2332</v>
      </c>
      <c r="B352" s="370">
        <v>530000</v>
      </c>
      <c r="C352" s="371" t="s">
        <v>1827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1828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1302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1829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1830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1233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1831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752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1832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753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754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1833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1834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340</v>
      </c>
      <c r="D365" s="359"/>
      <c r="E365" s="351"/>
    </row>
    <row r="366" spans="1:5" ht="12.75">
      <c r="A366" s="362"/>
      <c r="B366" s="296"/>
      <c r="C366" s="379" t="s">
        <v>1835</v>
      </c>
      <c r="D366" s="350"/>
      <c r="E366" s="350"/>
    </row>
    <row r="367" spans="1:5" s="302" customFormat="1" ht="24">
      <c r="A367" s="362">
        <v>2346</v>
      </c>
      <c r="B367" s="360"/>
      <c r="C367" s="371" t="s">
        <v>1836</v>
      </c>
      <c r="D367" s="356">
        <f>IF((D21-D151)&gt;0,D21-D151,0)</f>
        <v>3768</v>
      </c>
      <c r="E367" s="356">
        <f>IF((E21-E151)&gt;0,E21-E151,0)</f>
        <v>0</v>
      </c>
    </row>
    <row r="368" spans="1:5" s="302" customFormat="1" ht="24">
      <c r="A368" s="362">
        <v>2347</v>
      </c>
      <c r="B368" s="360"/>
      <c r="C368" s="371" t="s">
        <v>1837</v>
      </c>
      <c r="D368" s="356">
        <f>IF((D151-D21)&gt;0,D151-D21,0)</f>
        <v>0</v>
      </c>
      <c r="E368" s="356">
        <f>IF((E151-E21)&gt;0,E151-E21,0)</f>
        <v>7790</v>
      </c>
    </row>
    <row r="369" spans="1:5" s="302" customFormat="1" ht="24">
      <c r="A369" s="362">
        <v>2348</v>
      </c>
      <c r="B369" s="293"/>
      <c r="C369" s="366" t="s">
        <v>1838</v>
      </c>
      <c r="D369" s="350">
        <f>D370+D371+D372+D373+D374</f>
        <v>8661</v>
      </c>
      <c r="E369" s="350">
        <f>E370+E371+E372+E373+E374</f>
        <v>13315</v>
      </c>
    </row>
    <row r="370" spans="1:5" ht="24">
      <c r="A370" s="375">
        <v>2349</v>
      </c>
      <c r="B370" s="360"/>
      <c r="C370" s="367" t="s">
        <v>1839</v>
      </c>
      <c r="D370" s="359">
        <v>7649</v>
      </c>
      <c r="E370" s="351">
        <v>12429</v>
      </c>
    </row>
    <row r="371" spans="1:5" ht="24">
      <c r="A371" s="375">
        <v>2350</v>
      </c>
      <c r="B371" s="360"/>
      <c r="C371" s="367" t="s">
        <v>1840</v>
      </c>
      <c r="D371" s="359">
        <v>1012</v>
      </c>
      <c r="E371" s="351">
        <v>886</v>
      </c>
    </row>
    <row r="372" spans="1:5" ht="24">
      <c r="A372" s="375">
        <v>2351</v>
      </c>
      <c r="B372" s="360"/>
      <c r="C372" s="367" t="s">
        <v>1841</v>
      </c>
      <c r="D372" s="359"/>
      <c r="E372" s="351"/>
    </row>
    <row r="373" spans="1:5" ht="24">
      <c r="A373" s="375">
        <v>2352</v>
      </c>
      <c r="B373" s="360"/>
      <c r="C373" s="367" t="s">
        <v>779</v>
      </c>
      <c r="D373" s="359"/>
      <c r="E373" s="351"/>
    </row>
    <row r="374" spans="1:5" ht="24">
      <c r="A374" s="375">
        <v>2353</v>
      </c>
      <c r="B374" s="360"/>
      <c r="C374" s="369" t="s">
        <v>780</v>
      </c>
      <c r="D374" s="359"/>
      <c r="E374" s="351"/>
    </row>
    <row r="375" spans="1:5" s="302" customFormat="1" ht="24">
      <c r="A375" s="362">
        <v>2354</v>
      </c>
      <c r="B375" s="360"/>
      <c r="C375" s="371" t="s">
        <v>781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782</v>
      </c>
      <c r="D376" s="359"/>
      <c r="E376" s="351"/>
    </row>
    <row r="377" spans="1:5" ht="24">
      <c r="A377" s="375">
        <v>2356</v>
      </c>
      <c r="B377" s="360"/>
      <c r="C377" s="367" t="s">
        <v>783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784</v>
      </c>
      <c r="D378" s="356">
        <f>IF(D367&gt;0,IF((D367+D369-D375)&gt;0,D367+D369-D375,0),IF((D369-D368-D375)&gt;0,D369-D368-D375,0))</f>
        <v>12429</v>
      </c>
      <c r="E378" s="356">
        <f>IF(E367&gt;0,IF((E367+E369-E375)&gt;0,E367+E369-E375,0),IF((E369-E368-E375)&gt;0,E369-E368-E375,0))</f>
        <v>5525</v>
      </c>
    </row>
    <row r="379" spans="1:5" ht="24">
      <c r="A379" s="362">
        <v>2358</v>
      </c>
      <c r="B379" s="362">
        <v>321122</v>
      </c>
      <c r="C379" s="371" t="s">
        <v>785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786</v>
      </c>
      <c r="D380" s="356">
        <f>D381+D382</f>
        <v>12429</v>
      </c>
      <c r="E380" s="356">
        <f>E381+E382</f>
        <v>5525</v>
      </c>
    </row>
    <row r="381" spans="1:5" ht="24">
      <c r="A381" s="375">
        <v>2360</v>
      </c>
      <c r="B381" s="360"/>
      <c r="C381" s="367" t="s">
        <v>787</v>
      </c>
      <c r="D381" s="359"/>
      <c r="E381" s="351"/>
    </row>
    <row r="382" spans="1:5" ht="24">
      <c r="A382" s="375">
        <v>2361</v>
      </c>
      <c r="B382" s="360"/>
      <c r="C382" s="367" t="s">
        <v>788</v>
      </c>
      <c r="D382" s="359">
        <v>12429</v>
      </c>
      <c r="E382" s="351">
        <v>5525</v>
      </c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789</v>
      </c>
      <c r="C384" s="338" t="s">
        <v>790</v>
      </c>
      <c r="D384" s="601" t="s">
        <v>791</v>
      </c>
      <c r="E384" s="601"/>
    </row>
    <row r="385" spans="1:5" ht="12.75">
      <c r="A385" s="276"/>
      <c r="B385" s="382"/>
      <c r="C385" s="338" t="s">
        <v>792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28">
      <selection activeCell="D96" sqref="D96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793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1479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Специјална болница "Др Боривоје Гњатић"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Стари Сланкамен </v>
      </c>
      <c r="B9" s="275"/>
      <c r="C9" s="285"/>
      <c r="D9" s="518" t="str">
        <f>"Матични број:   "&amp;MatBroj</f>
        <v>Матични број:   08101060</v>
      </c>
      <c r="E9" s="285"/>
      <c r="F9" s="345"/>
      <c r="G9" s="277"/>
    </row>
    <row r="10" spans="1:7" s="278" customFormat="1" ht="15.75">
      <c r="A10" s="284" t="str">
        <f>"ПИБ:   "&amp;bip</f>
        <v>ПИБ:   101798934</v>
      </c>
      <c r="B10" s="275"/>
      <c r="C10" s="285"/>
      <c r="D10" s="519" t="str">
        <f>"Број подрачуна:  "&amp;BrojPodr</f>
        <v>Број подрачуна:  840-462661-21</v>
      </c>
      <c r="E10" s="285"/>
      <c r="F10" s="345"/>
      <c r="G10" s="277"/>
    </row>
    <row r="11" spans="1:7" s="278" customFormat="1" ht="15.75">
      <c r="A11" s="286" t="s">
        <v>1480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606" t="s">
        <v>794</v>
      </c>
      <c r="B14" s="606"/>
      <c r="C14" s="606"/>
      <c r="D14" s="606"/>
      <c r="E14" s="606"/>
    </row>
    <row r="15" spans="1:5" ht="12.75">
      <c r="A15" s="607" t="s">
        <v>22</v>
      </c>
      <c r="B15" s="607"/>
      <c r="C15" s="607"/>
      <c r="D15" s="607"/>
      <c r="E15" s="607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1154</v>
      </c>
      <c r="F17" s="388"/>
    </row>
    <row r="18" spans="1:5" ht="24">
      <c r="A18" s="389" t="s">
        <v>795</v>
      </c>
      <c r="B18" s="578" t="s">
        <v>194</v>
      </c>
      <c r="C18" s="578" t="s">
        <v>195</v>
      </c>
      <c r="D18" s="578" t="s">
        <v>357</v>
      </c>
      <c r="E18" s="608"/>
    </row>
    <row r="19" spans="1:5" ht="12.75">
      <c r="A19" s="390" t="s">
        <v>796</v>
      </c>
      <c r="B19" s="578"/>
      <c r="C19" s="578"/>
      <c r="D19" s="319" t="s">
        <v>358</v>
      </c>
      <c r="E19" s="319" t="s">
        <v>359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797</v>
      </c>
      <c r="D21" s="301">
        <f>D22+D47</f>
        <v>0</v>
      </c>
      <c r="E21" s="301">
        <f>E22+E47</f>
        <v>42</v>
      </c>
    </row>
    <row r="22" spans="1:5" ht="24">
      <c r="A22" s="319">
        <v>3002</v>
      </c>
      <c r="B22" s="319">
        <v>800000</v>
      </c>
      <c r="C22" s="300" t="s">
        <v>798</v>
      </c>
      <c r="D22" s="301">
        <f>D23+D30+D37+D40</f>
        <v>0</v>
      </c>
      <c r="E22" s="301">
        <f>E23+E30+E37+E40</f>
        <v>42</v>
      </c>
    </row>
    <row r="23" spans="1:5" ht="24">
      <c r="A23" s="319">
        <v>3003</v>
      </c>
      <c r="B23" s="319">
        <v>810000</v>
      </c>
      <c r="C23" s="300" t="s">
        <v>799</v>
      </c>
      <c r="D23" s="301">
        <f>D24+D26+D28</f>
        <v>0</v>
      </c>
      <c r="E23" s="301">
        <f>E24+E26+E28</f>
        <v>42</v>
      </c>
    </row>
    <row r="24" spans="1:5" ht="15.75" customHeight="1">
      <c r="A24" s="319">
        <v>3004</v>
      </c>
      <c r="B24" s="319">
        <v>811000</v>
      </c>
      <c r="C24" s="300" t="s">
        <v>800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1409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801</v>
      </c>
      <c r="D26" s="301">
        <f>D27</f>
        <v>0</v>
      </c>
      <c r="E26" s="301">
        <f>E27</f>
        <v>42</v>
      </c>
    </row>
    <row r="27" spans="1:5" ht="15.75" customHeight="1">
      <c r="A27" s="392">
        <v>3007</v>
      </c>
      <c r="B27" s="392">
        <v>812100</v>
      </c>
      <c r="C27" s="305" t="s">
        <v>1410</v>
      </c>
      <c r="D27" s="306"/>
      <c r="E27" s="306">
        <v>42</v>
      </c>
    </row>
    <row r="28" spans="1:5" ht="24">
      <c r="A28" s="319">
        <v>3008</v>
      </c>
      <c r="B28" s="319">
        <v>813000</v>
      </c>
      <c r="C28" s="300" t="s">
        <v>802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332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803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804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1399</v>
      </c>
      <c r="D32" s="306"/>
      <c r="E32" s="306"/>
    </row>
    <row r="33" spans="1:5" ht="24">
      <c r="A33" s="319">
        <v>3013</v>
      </c>
      <c r="B33" s="319">
        <v>822000</v>
      </c>
      <c r="C33" s="300" t="s">
        <v>805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1400</v>
      </c>
      <c r="D34" s="306"/>
      <c r="E34" s="306"/>
    </row>
    <row r="35" spans="1:5" ht="24">
      <c r="A35" s="319">
        <v>3015</v>
      </c>
      <c r="B35" s="319">
        <v>823000</v>
      </c>
      <c r="C35" s="300" t="s">
        <v>806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1401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807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808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1311</v>
      </c>
      <c r="D39" s="306"/>
      <c r="E39" s="306"/>
    </row>
    <row r="40" spans="1:5" ht="24">
      <c r="A40" s="319">
        <v>3020</v>
      </c>
      <c r="B40" s="319">
        <v>840000</v>
      </c>
      <c r="C40" s="300" t="s">
        <v>809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810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1312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811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1313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812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1314</v>
      </c>
      <c r="D46" s="306"/>
      <c r="E46" s="306"/>
    </row>
    <row r="47" spans="1:5" ht="24">
      <c r="A47" s="319">
        <v>3027</v>
      </c>
      <c r="B47" s="319">
        <v>900000</v>
      </c>
      <c r="C47" s="300" t="s">
        <v>813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814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815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931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932</v>
      </c>
      <c r="D51" s="306"/>
      <c r="E51" s="306"/>
    </row>
    <row r="52" spans="1:5" ht="24">
      <c r="A52" s="392">
        <v>3032</v>
      </c>
      <c r="B52" s="392">
        <v>911300</v>
      </c>
      <c r="C52" s="305" t="s">
        <v>933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934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816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333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935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936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640</v>
      </c>
      <c r="D58" s="306"/>
      <c r="E58" s="306"/>
    </row>
    <row r="59" spans="1:5" ht="24">
      <c r="A59" s="319">
        <v>3039</v>
      </c>
      <c r="B59" s="319">
        <v>912000</v>
      </c>
      <c r="C59" s="300" t="s">
        <v>817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1349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641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642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1350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1491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1492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1493</v>
      </c>
      <c r="D66" s="306"/>
      <c r="E66" s="306"/>
    </row>
    <row r="67" spans="1:5" ht="24">
      <c r="A67" s="393">
        <v>3047</v>
      </c>
      <c r="B67" s="319">
        <v>920000</v>
      </c>
      <c r="C67" s="300" t="s">
        <v>1351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1352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1494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1495</v>
      </c>
      <c r="D70" s="306"/>
      <c r="E70" s="306"/>
    </row>
    <row r="71" spans="1:5" ht="24">
      <c r="A71" s="392">
        <v>3051</v>
      </c>
      <c r="B71" s="392">
        <v>921300</v>
      </c>
      <c r="C71" s="305" t="s">
        <v>1496</v>
      </c>
      <c r="D71" s="306"/>
      <c r="E71" s="306"/>
    </row>
    <row r="72" spans="1:5" ht="24">
      <c r="A72" s="392">
        <v>3052</v>
      </c>
      <c r="B72" s="392">
        <v>921400</v>
      </c>
      <c r="C72" s="305" t="s">
        <v>1353</v>
      </c>
      <c r="D72" s="306"/>
      <c r="E72" s="306"/>
    </row>
    <row r="73" spans="1:5" ht="24">
      <c r="A73" s="392">
        <v>3053</v>
      </c>
      <c r="B73" s="392">
        <v>921500</v>
      </c>
      <c r="C73" s="305" t="s">
        <v>1243</v>
      </c>
      <c r="D73" s="306"/>
      <c r="E73" s="306"/>
    </row>
    <row r="74" spans="1:5" ht="24">
      <c r="A74" s="392">
        <v>3054</v>
      </c>
      <c r="B74" s="392">
        <v>921600</v>
      </c>
      <c r="C74" s="305" t="s">
        <v>937</v>
      </c>
      <c r="D74" s="306"/>
      <c r="E74" s="306"/>
    </row>
    <row r="75" spans="1:5" ht="24">
      <c r="A75" s="392">
        <v>3055</v>
      </c>
      <c r="B75" s="392">
        <v>921700</v>
      </c>
      <c r="C75" s="305" t="s">
        <v>1210</v>
      </c>
      <c r="D75" s="306"/>
      <c r="E75" s="306"/>
    </row>
    <row r="76" spans="1:5" ht="24">
      <c r="A76" s="392">
        <v>3056</v>
      </c>
      <c r="B76" s="392">
        <v>921800</v>
      </c>
      <c r="C76" s="305" t="s">
        <v>1211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954</v>
      </c>
      <c r="D77" s="306"/>
      <c r="E77" s="306"/>
    </row>
    <row r="78" spans="1:5" ht="24">
      <c r="A78" s="393">
        <v>3058</v>
      </c>
      <c r="B78" s="319">
        <v>922000</v>
      </c>
      <c r="C78" s="300" t="s">
        <v>1354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955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956</v>
      </c>
      <c r="D80" s="306"/>
      <c r="E80" s="306"/>
    </row>
    <row r="81" spans="1:5" ht="24">
      <c r="A81" s="392">
        <v>3061</v>
      </c>
      <c r="B81" s="392">
        <v>922300</v>
      </c>
      <c r="C81" s="305" t="s">
        <v>560</v>
      </c>
      <c r="D81" s="306"/>
      <c r="E81" s="306"/>
    </row>
    <row r="82" spans="1:5" ht="24">
      <c r="A82" s="392">
        <v>3062</v>
      </c>
      <c r="B82" s="392">
        <v>922400</v>
      </c>
      <c r="C82" s="305" t="s">
        <v>976</v>
      </c>
      <c r="D82" s="306"/>
      <c r="E82" s="306"/>
    </row>
    <row r="83" spans="1:5" ht="24">
      <c r="A83" s="392">
        <v>3063</v>
      </c>
      <c r="B83" s="392">
        <v>922500</v>
      </c>
      <c r="C83" s="305" t="s">
        <v>646</v>
      </c>
      <c r="D83" s="306"/>
      <c r="E83" s="306"/>
    </row>
    <row r="84" spans="1:5" ht="24">
      <c r="A84" s="392">
        <v>3064</v>
      </c>
      <c r="B84" s="392">
        <v>922600</v>
      </c>
      <c r="C84" s="305" t="s">
        <v>348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1475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1244</v>
      </c>
      <c r="D86" s="306"/>
      <c r="E86" s="306"/>
    </row>
    <row r="87" spans="1:5" ht="12.75">
      <c r="A87" s="393">
        <v>3067</v>
      </c>
      <c r="B87" s="319"/>
      <c r="C87" s="300" t="s">
        <v>1355</v>
      </c>
      <c r="D87" s="301">
        <f>D88+D134</f>
        <v>1292</v>
      </c>
      <c r="E87" s="301">
        <f>E88+E134</f>
        <v>1790</v>
      </c>
    </row>
    <row r="88" spans="1:5" ht="24">
      <c r="A88" s="393">
        <v>3068</v>
      </c>
      <c r="B88" s="319">
        <v>500000</v>
      </c>
      <c r="C88" s="300" t="s">
        <v>823</v>
      </c>
      <c r="D88" s="301">
        <f>D89+D111+D120+D123+D131</f>
        <v>1292</v>
      </c>
      <c r="E88" s="301">
        <f>E89+E111+E120+E123+E131</f>
        <v>1790</v>
      </c>
    </row>
    <row r="89" spans="1:5" ht="12.75">
      <c r="A89" s="393">
        <v>3069</v>
      </c>
      <c r="B89" s="319">
        <v>510000</v>
      </c>
      <c r="C89" s="300" t="s">
        <v>824</v>
      </c>
      <c r="D89" s="301">
        <f>D90+D95+D105+D107+D109</f>
        <v>1292</v>
      </c>
      <c r="E89" s="301">
        <f>E90+E95+E105+E107+E109</f>
        <v>1790</v>
      </c>
    </row>
    <row r="90" spans="1:5" ht="12.75">
      <c r="A90" s="393">
        <v>3070</v>
      </c>
      <c r="B90" s="319">
        <v>511000</v>
      </c>
      <c r="C90" s="300" t="s">
        <v>825</v>
      </c>
      <c r="D90" s="301">
        <f>SUM(D91:D94)</f>
        <v>0</v>
      </c>
      <c r="E90" s="301">
        <f>SUM(E91:E94)</f>
        <v>0</v>
      </c>
    </row>
    <row r="91" spans="1:5" ht="12.75">
      <c r="A91" s="392">
        <v>3071</v>
      </c>
      <c r="B91" s="392">
        <v>511100</v>
      </c>
      <c r="C91" s="305" t="s">
        <v>1402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1403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1404</v>
      </c>
      <c r="D93" s="306"/>
      <c r="E93" s="306"/>
    </row>
    <row r="94" spans="1:5" ht="12.75">
      <c r="A94" s="392">
        <v>3074</v>
      </c>
      <c r="B94" s="392">
        <v>511400</v>
      </c>
      <c r="C94" s="305" t="s">
        <v>1405</v>
      </c>
      <c r="D94" s="306"/>
      <c r="E94" s="306"/>
    </row>
    <row r="95" spans="1:5" ht="12.75">
      <c r="A95" s="393">
        <v>3075</v>
      </c>
      <c r="B95" s="319">
        <v>512000</v>
      </c>
      <c r="C95" s="300" t="s">
        <v>826</v>
      </c>
      <c r="D95" s="301">
        <f>SUM(D96:D104)</f>
        <v>1292</v>
      </c>
      <c r="E95" s="301">
        <f>SUM(E96:E104)</f>
        <v>1790</v>
      </c>
    </row>
    <row r="96" spans="1:5" ht="12.75">
      <c r="A96" s="392">
        <v>3076</v>
      </c>
      <c r="B96" s="392">
        <v>512100</v>
      </c>
      <c r="C96" s="305" t="s">
        <v>1406</v>
      </c>
      <c r="D96" s="306"/>
      <c r="E96" s="306"/>
    </row>
    <row r="97" spans="1:5" ht="12.75">
      <c r="A97" s="392">
        <v>3077</v>
      </c>
      <c r="B97" s="392">
        <v>512200</v>
      </c>
      <c r="C97" s="305" t="s">
        <v>1018</v>
      </c>
      <c r="D97" s="306">
        <v>801</v>
      </c>
      <c r="E97" s="306">
        <v>665</v>
      </c>
    </row>
    <row r="98" spans="1:5" ht="12.75">
      <c r="A98" s="392">
        <v>3078</v>
      </c>
      <c r="B98" s="392">
        <v>512300</v>
      </c>
      <c r="C98" s="305" t="s">
        <v>1019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767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632</v>
      </c>
      <c r="D100" s="306">
        <v>426</v>
      </c>
      <c r="E100" s="306">
        <v>1125</v>
      </c>
    </row>
    <row r="101" spans="1:5" ht="12.75">
      <c r="A101" s="392">
        <v>3081</v>
      </c>
      <c r="B101" s="392">
        <v>512600</v>
      </c>
      <c r="C101" s="305" t="s">
        <v>434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977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978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1407</v>
      </c>
      <c r="D104" s="306">
        <v>65</v>
      </c>
      <c r="E104" s="306"/>
    </row>
    <row r="105" spans="1:5" ht="12.75">
      <c r="A105" s="393">
        <v>3085</v>
      </c>
      <c r="B105" s="319">
        <v>513000</v>
      </c>
      <c r="C105" s="300" t="s">
        <v>827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1414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828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1408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829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1327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830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831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755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832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237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1212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1213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833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751</v>
      </c>
      <c r="D119" s="306"/>
      <c r="E119" s="306"/>
    </row>
    <row r="120" spans="1:5" ht="12.75">
      <c r="A120" s="393">
        <v>3100</v>
      </c>
      <c r="B120" s="319">
        <v>530000</v>
      </c>
      <c r="C120" s="300" t="s">
        <v>834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835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1302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836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837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1233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838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752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839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753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754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840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841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340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1367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1368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1369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765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766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1365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1366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152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153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1370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154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640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1371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1538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155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979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1372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1373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980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1493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1374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981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1375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596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1376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1539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1377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1378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982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756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1362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597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983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1363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769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1364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770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1379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771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341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342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343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344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773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772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598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1380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1381</v>
      </c>
      <c r="D181" s="398"/>
      <c r="E181" s="306"/>
    </row>
    <row r="182" spans="1:5" ht="12.75">
      <c r="A182" s="393">
        <v>3162</v>
      </c>
      <c r="B182" s="390"/>
      <c r="C182" s="399" t="s">
        <v>1382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1383</v>
      </c>
      <c r="D183" s="301">
        <f>IF(D87-D21&gt;0,D87-D21,0)</f>
        <v>1292</v>
      </c>
      <c r="E183" s="301">
        <f>IF(E87-E21&gt;0,E87-E21,0)</f>
        <v>1748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789</v>
      </c>
      <c r="C185" s="338" t="s">
        <v>864</v>
      </c>
      <c r="D185" s="601" t="s">
        <v>865</v>
      </c>
      <c r="E185" s="601"/>
    </row>
    <row r="186" spans="1:5" ht="12.75">
      <c r="A186" s="283"/>
      <c r="B186" s="406"/>
      <c r="C186" s="338" t="s">
        <v>792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D185:E185"/>
    <mergeCell ref="A14:E14"/>
    <mergeCell ref="A15:E15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449">
      <selection activeCell="E460" sqref="E460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866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1479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Специјална болница "Др Боривоје Гњатић"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Стари Сланкамен </v>
      </c>
      <c r="B9" s="275"/>
      <c r="C9" s="285"/>
      <c r="D9" s="518" t="str">
        <f>"Матични број:   "&amp;MatBroj</f>
        <v>Матични број:   08101060</v>
      </c>
      <c r="E9" s="285"/>
      <c r="F9" s="345"/>
      <c r="G9" s="277"/>
    </row>
    <row r="10" spans="1:7" s="278" customFormat="1" ht="15.75">
      <c r="A10" s="284" t="str">
        <f>"ПИБ:   "&amp;bip</f>
        <v>ПИБ:   101798934</v>
      </c>
      <c r="B10" s="275"/>
      <c r="C10" s="285"/>
      <c r="D10" s="519" t="str">
        <f>"Број подрачуна:  "&amp;BrojPodr</f>
        <v>Број подрачуна:  840-462661-21</v>
      </c>
      <c r="E10" s="285"/>
      <c r="F10" s="345"/>
      <c r="G10" s="277"/>
    </row>
    <row r="11" spans="1:7" s="278" customFormat="1" ht="15.75">
      <c r="A11" s="286" t="s">
        <v>1480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606" t="s">
        <v>867</v>
      </c>
      <c r="B14" s="606"/>
      <c r="C14" s="606"/>
      <c r="D14" s="606"/>
      <c r="E14" s="606"/>
    </row>
    <row r="15" spans="1:5" ht="12.75">
      <c r="A15" s="609" t="s">
        <v>22</v>
      </c>
      <c r="B15" s="609"/>
      <c r="C15" s="609"/>
      <c r="D15" s="609"/>
      <c r="E15" s="609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1154</v>
      </c>
    </row>
    <row r="18" spans="1:5" ht="19.5" customHeight="1">
      <c r="A18" s="585" t="s">
        <v>193</v>
      </c>
      <c r="B18" s="585" t="s">
        <v>194</v>
      </c>
      <c r="C18" s="585" t="s">
        <v>195</v>
      </c>
      <c r="D18" s="610" t="s">
        <v>868</v>
      </c>
      <c r="E18" s="611"/>
    </row>
    <row r="19" spans="1:5" ht="22.5" customHeight="1">
      <c r="A19" s="584"/>
      <c r="B19" s="584"/>
      <c r="C19" s="584"/>
      <c r="D19" s="293" t="s">
        <v>358</v>
      </c>
      <c r="E19" s="293" t="s">
        <v>359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869</v>
      </c>
      <c r="D21" s="350">
        <f>D22+D126+D151</f>
        <v>381013</v>
      </c>
      <c r="E21" s="350">
        <f>E22+E126+E151</f>
        <v>372183</v>
      </c>
    </row>
    <row r="22" spans="1:5" s="391" customFormat="1" ht="24">
      <c r="A22" s="293">
        <v>4002</v>
      </c>
      <c r="B22" s="293">
        <v>700000</v>
      </c>
      <c r="C22" s="316" t="s">
        <v>870</v>
      </c>
      <c r="D22" s="350">
        <f>D23+D67+D77+D89+D114+D119+D123</f>
        <v>381013</v>
      </c>
      <c r="E22" s="350">
        <f>E23+E67+E77+E89+E114+E119+E123</f>
        <v>372141</v>
      </c>
    </row>
    <row r="23" spans="1:5" s="391" customFormat="1" ht="24">
      <c r="A23" s="293">
        <v>4003</v>
      </c>
      <c r="B23" s="293">
        <v>710000</v>
      </c>
      <c r="C23" s="316" t="s">
        <v>871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872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611</v>
      </c>
      <c r="D25" s="351"/>
      <c r="E25" s="351"/>
    </row>
    <row r="26" spans="1:5" ht="24">
      <c r="A26" s="303">
        <v>4006</v>
      </c>
      <c r="B26" s="303">
        <v>711200</v>
      </c>
      <c r="C26" s="318" t="s">
        <v>1308</v>
      </c>
      <c r="D26" s="351"/>
      <c r="E26" s="351"/>
    </row>
    <row r="27" spans="1:5" ht="24">
      <c r="A27" s="303">
        <v>4007</v>
      </c>
      <c r="B27" s="303">
        <v>711300</v>
      </c>
      <c r="C27" s="318" t="s">
        <v>347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873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950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874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362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363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364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1490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1309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1310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875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158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159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160</v>
      </c>
      <c r="D40" s="351"/>
      <c r="E40" s="351"/>
    </row>
    <row r="41" spans="1:5" ht="24">
      <c r="A41" s="303">
        <v>4021</v>
      </c>
      <c r="B41" s="303">
        <v>714500</v>
      </c>
      <c r="C41" s="318" t="s">
        <v>639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161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876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162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163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164</v>
      </c>
      <c r="D46" s="351"/>
      <c r="E46" s="351"/>
    </row>
    <row r="47" spans="1:5" ht="24">
      <c r="A47" s="303">
        <v>4027</v>
      </c>
      <c r="B47" s="303">
        <v>715400</v>
      </c>
      <c r="C47" s="318" t="s">
        <v>165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166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167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877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1236</v>
      </c>
      <c r="D51" s="351"/>
      <c r="E51" s="351"/>
    </row>
    <row r="52" spans="1:5" ht="24">
      <c r="A52" s="303">
        <v>4032</v>
      </c>
      <c r="B52" s="373">
        <v>716200</v>
      </c>
      <c r="C52" s="374" t="s">
        <v>1237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878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1239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1240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984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985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879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987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196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1016</v>
      </c>
      <c r="D61" s="351"/>
      <c r="E61" s="351"/>
    </row>
    <row r="62" spans="1:5" ht="24">
      <c r="A62" s="303">
        <v>4042</v>
      </c>
      <c r="B62" s="303">
        <v>719200</v>
      </c>
      <c r="C62" s="318" t="s">
        <v>1017</v>
      </c>
      <c r="D62" s="351"/>
      <c r="E62" s="351"/>
    </row>
    <row r="63" spans="1:5" ht="24">
      <c r="A63" s="303">
        <v>4043</v>
      </c>
      <c r="B63" s="303">
        <v>719300</v>
      </c>
      <c r="C63" s="318" t="s">
        <v>168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169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170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643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197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198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644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331</v>
      </c>
      <c r="D70" s="351"/>
      <c r="E70" s="351"/>
    </row>
    <row r="71" spans="1:5" ht="24">
      <c r="A71" s="303">
        <v>4051</v>
      </c>
      <c r="B71" s="303">
        <v>721300</v>
      </c>
      <c r="C71" s="318" t="s">
        <v>1513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1514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199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1515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992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912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200</v>
      </c>
      <c r="D77" s="350">
        <f>D78+D81+D86</f>
        <v>0</v>
      </c>
      <c r="E77" s="350">
        <f>E78+E81+E86</f>
        <v>795</v>
      </c>
    </row>
    <row r="78" spans="1:5" s="391" customFormat="1" ht="15" customHeight="1">
      <c r="A78" s="361">
        <v>4058</v>
      </c>
      <c r="B78" s="293">
        <v>731000</v>
      </c>
      <c r="C78" s="316" t="s">
        <v>1384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913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914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1385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915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1293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428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429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1386</v>
      </c>
      <c r="D86" s="350">
        <f>D87+D88</f>
        <v>0</v>
      </c>
      <c r="E86" s="350">
        <f>E87+E88</f>
        <v>795</v>
      </c>
    </row>
    <row r="87" spans="1:5" ht="14.25" customHeight="1">
      <c r="A87" s="303">
        <v>4067</v>
      </c>
      <c r="B87" s="303">
        <v>733100</v>
      </c>
      <c r="C87" s="318" t="s">
        <v>1294</v>
      </c>
      <c r="D87" s="351"/>
      <c r="E87" s="351">
        <v>795</v>
      </c>
    </row>
    <row r="88" spans="1:5" ht="14.25" customHeight="1">
      <c r="A88" s="303">
        <v>4068</v>
      </c>
      <c r="B88" s="303">
        <v>733200</v>
      </c>
      <c r="C88" s="318" t="s">
        <v>1295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1387</v>
      </c>
      <c r="D89" s="350">
        <f>D90+D97+D102+D109+D112</f>
        <v>29194</v>
      </c>
      <c r="E89" s="350">
        <f>E90+E97+E102+E109+E112</f>
        <v>33823</v>
      </c>
    </row>
    <row r="90" spans="1:5" s="391" customFormat="1" ht="14.25" customHeight="1">
      <c r="A90" s="361">
        <v>4070</v>
      </c>
      <c r="B90" s="293">
        <v>741000</v>
      </c>
      <c r="C90" s="316" t="s">
        <v>1388</v>
      </c>
      <c r="D90" s="350">
        <f>SUM(D91:D96)</f>
        <v>0</v>
      </c>
      <c r="E90" s="350">
        <f>SUM(E91:E96)</f>
        <v>0</v>
      </c>
    </row>
    <row r="91" spans="1:5" ht="14.25" customHeight="1">
      <c r="A91" s="303">
        <v>4071</v>
      </c>
      <c r="B91" s="303">
        <v>741100</v>
      </c>
      <c r="C91" s="318" t="s">
        <v>1296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1297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1298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1299</v>
      </c>
      <c r="D94" s="351"/>
      <c r="E94" s="351"/>
    </row>
    <row r="95" spans="1:5" ht="14.25" customHeight="1">
      <c r="A95" s="303">
        <v>4075</v>
      </c>
      <c r="B95" s="373">
        <v>741500</v>
      </c>
      <c r="C95" s="374" t="s">
        <v>1300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567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1389</v>
      </c>
      <c r="D97" s="350">
        <f>SUM(D98:D101)</f>
        <v>29042</v>
      </c>
      <c r="E97" s="350">
        <f>SUM(E98:E101)</f>
        <v>33652</v>
      </c>
    </row>
    <row r="98" spans="1:5" ht="24">
      <c r="A98" s="303">
        <v>4078</v>
      </c>
      <c r="B98" s="303">
        <v>742100</v>
      </c>
      <c r="C98" s="318" t="s">
        <v>1301</v>
      </c>
      <c r="D98" s="351">
        <v>29042</v>
      </c>
      <c r="E98" s="351">
        <v>33652</v>
      </c>
    </row>
    <row r="99" spans="1:5" ht="15" customHeight="1">
      <c r="A99" s="303">
        <v>4079</v>
      </c>
      <c r="B99" s="303">
        <v>742200</v>
      </c>
      <c r="C99" s="318" t="s">
        <v>568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1234</v>
      </c>
      <c r="D100" s="351"/>
      <c r="E100" s="351"/>
    </row>
    <row r="101" spans="1:5" ht="15" customHeight="1">
      <c r="A101" s="303">
        <v>4081</v>
      </c>
      <c r="B101" s="303">
        <v>742400</v>
      </c>
      <c r="C101" s="318" t="s">
        <v>1235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1390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1716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1315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1316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1317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1318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1319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1391</v>
      </c>
      <c r="D109" s="350">
        <f>D110+D111</f>
        <v>0</v>
      </c>
      <c r="E109" s="350">
        <f>E110+E111</f>
        <v>0</v>
      </c>
    </row>
    <row r="110" spans="1:5" ht="14.25" customHeight="1">
      <c r="A110" s="303">
        <v>4090</v>
      </c>
      <c r="B110" s="303">
        <v>744100</v>
      </c>
      <c r="C110" s="318" t="s">
        <v>916</v>
      </c>
      <c r="D110" s="351"/>
      <c r="E110" s="351"/>
    </row>
    <row r="111" spans="1:5" ht="14.25" customHeight="1">
      <c r="A111" s="303">
        <v>4091</v>
      </c>
      <c r="B111" s="303">
        <v>744200</v>
      </c>
      <c r="C111" s="318" t="s">
        <v>917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1392</v>
      </c>
      <c r="D112" s="350">
        <f>D113</f>
        <v>152</v>
      </c>
      <c r="E112" s="350">
        <f>E113</f>
        <v>171</v>
      </c>
    </row>
    <row r="113" spans="1:5" ht="14.25" customHeight="1">
      <c r="A113" s="303">
        <v>4093</v>
      </c>
      <c r="B113" s="303">
        <v>745100</v>
      </c>
      <c r="C113" s="318" t="s">
        <v>918</v>
      </c>
      <c r="D113" s="351">
        <v>152</v>
      </c>
      <c r="E113" s="351">
        <v>171</v>
      </c>
    </row>
    <row r="114" spans="1:5" s="391" customFormat="1" ht="24">
      <c r="A114" s="361">
        <v>4094</v>
      </c>
      <c r="B114" s="293">
        <v>770000</v>
      </c>
      <c r="C114" s="316" t="s">
        <v>1393</v>
      </c>
      <c r="D114" s="350">
        <f>D115+D117</f>
        <v>0</v>
      </c>
      <c r="E114" s="350">
        <f>E115+E117</f>
        <v>0</v>
      </c>
    </row>
    <row r="115" spans="1:5" s="391" customFormat="1" ht="24">
      <c r="A115" s="361">
        <v>4095</v>
      </c>
      <c r="B115" s="293">
        <v>771000</v>
      </c>
      <c r="C115" s="316" t="s">
        <v>895</v>
      </c>
      <c r="D115" s="350">
        <f>D116</f>
        <v>0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1477</v>
      </c>
      <c r="D116" s="351"/>
      <c r="E116" s="351"/>
    </row>
    <row r="117" spans="1:5" s="391" customFormat="1" ht="24">
      <c r="A117" s="361">
        <v>4097</v>
      </c>
      <c r="B117" s="293">
        <v>772000</v>
      </c>
      <c r="C117" s="316" t="s">
        <v>896</v>
      </c>
      <c r="D117" s="350">
        <f>D118</f>
        <v>0</v>
      </c>
      <c r="E117" s="350">
        <f>E118</f>
        <v>0</v>
      </c>
    </row>
    <row r="118" spans="1:5" ht="24">
      <c r="A118" s="303">
        <v>4098</v>
      </c>
      <c r="B118" s="303">
        <v>772100</v>
      </c>
      <c r="C118" s="318" t="s">
        <v>1478</v>
      </c>
      <c r="D118" s="351"/>
      <c r="E118" s="351"/>
    </row>
    <row r="119" spans="1:5" s="391" customFormat="1" ht="24">
      <c r="A119" s="361">
        <v>4099</v>
      </c>
      <c r="B119" s="293">
        <v>780000</v>
      </c>
      <c r="C119" s="316" t="s">
        <v>897</v>
      </c>
      <c r="D119" s="350">
        <f>D120</f>
        <v>351318</v>
      </c>
      <c r="E119" s="350">
        <f>E120</f>
        <v>337523</v>
      </c>
    </row>
    <row r="120" spans="1:5" s="391" customFormat="1" ht="24">
      <c r="A120" s="361">
        <v>4100</v>
      </c>
      <c r="B120" s="293">
        <v>781000</v>
      </c>
      <c r="C120" s="316" t="s">
        <v>898</v>
      </c>
      <c r="D120" s="350">
        <f>D121+D122</f>
        <v>351318</v>
      </c>
      <c r="E120" s="350">
        <f>E121+E122</f>
        <v>337523</v>
      </c>
    </row>
    <row r="121" spans="1:5" ht="14.25" customHeight="1">
      <c r="A121" s="303">
        <v>4101</v>
      </c>
      <c r="B121" s="303">
        <v>781100</v>
      </c>
      <c r="C121" s="318" t="s">
        <v>1321</v>
      </c>
      <c r="D121" s="351">
        <v>351318</v>
      </c>
      <c r="E121" s="351">
        <v>337523</v>
      </c>
    </row>
    <row r="122" spans="1:5" ht="14.25" customHeight="1">
      <c r="A122" s="303">
        <v>4102</v>
      </c>
      <c r="B122" s="303">
        <v>781300</v>
      </c>
      <c r="C122" s="318" t="s">
        <v>1361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899</v>
      </c>
      <c r="D123" s="350">
        <f>D124</f>
        <v>501</v>
      </c>
      <c r="E123" s="350">
        <f>E124</f>
        <v>0</v>
      </c>
    </row>
    <row r="124" spans="1:5" s="391" customFormat="1" ht="14.25" customHeight="1">
      <c r="A124" s="361">
        <v>4104</v>
      </c>
      <c r="B124" s="293">
        <v>791000</v>
      </c>
      <c r="C124" s="316" t="s">
        <v>900</v>
      </c>
      <c r="D124" s="350">
        <f>D125</f>
        <v>501</v>
      </c>
      <c r="E124" s="350">
        <f>E125</f>
        <v>0</v>
      </c>
    </row>
    <row r="125" spans="1:5" ht="14.25" customHeight="1">
      <c r="A125" s="303">
        <v>4105</v>
      </c>
      <c r="B125" s="373">
        <v>791100</v>
      </c>
      <c r="C125" s="374" t="s">
        <v>1476</v>
      </c>
      <c r="D125" s="351">
        <v>501</v>
      </c>
      <c r="E125" s="351"/>
    </row>
    <row r="126" spans="1:5" s="391" customFormat="1" ht="24">
      <c r="A126" s="362">
        <v>4106</v>
      </c>
      <c r="B126" s="370">
        <v>800000</v>
      </c>
      <c r="C126" s="371" t="s">
        <v>901</v>
      </c>
      <c r="D126" s="356">
        <f>D127+D134+D141+D144</f>
        <v>0</v>
      </c>
      <c r="E126" s="350">
        <f>E127+E134+E141+E144</f>
        <v>42</v>
      </c>
    </row>
    <row r="127" spans="1:5" s="391" customFormat="1" ht="24">
      <c r="A127" s="362">
        <v>4107</v>
      </c>
      <c r="B127" s="370">
        <v>810000</v>
      </c>
      <c r="C127" s="371" t="s">
        <v>902</v>
      </c>
      <c r="D127" s="356">
        <f>D128+D130+D132</f>
        <v>0</v>
      </c>
      <c r="E127" s="350">
        <f>E128+E130+E132</f>
        <v>42</v>
      </c>
    </row>
    <row r="128" spans="1:5" s="391" customFormat="1" ht="15" customHeight="1">
      <c r="A128" s="362">
        <v>4108</v>
      </c>
      <c r="B128" s="370">
        <v>811000</v>
      </c>
      <c r="C128" s="371" t="s">
        <v>903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1409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904</v>
      </c>
      <c r="D130" s="350">
        <f>D131</f>
        <v>0</v>
      </c>
      <c r="E130" s="350">
        <f>E131</f>
        <v>42</v>
      </c>
    </row>
    <row r="131" spans="1:5" ht="15" customHeight="1">
      <c r="A131" s="303">
        <v>4111</v>
      </c>
      <c r="B131" s="303">
        <v>812100</v>
      </c>
      <c r="C131" s="318" t="s">
        <v>1410</v>
      </c>
      <c r="D131" s="351"/>
      <c r="E131" s="351">
        <v>42</v>
      </c>
    </row>
    <row r="132" spans="1:5" s="391" customFormat="1" ht="24">
      <c r="A132" s="361">
        <v>4112</v>
      </c>
      <c r="B132" s="293">
        <v>813000</v>
      </c>
      <c r="C132" s="316" t="s">
        <v>905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332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906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907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1399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908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1400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909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1401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910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1423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1311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1424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1425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1312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1426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1313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1427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1314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1428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1429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1430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931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932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933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934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816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333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935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936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640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1431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1540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641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642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1350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1491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1492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1493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1432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1433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1494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1495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1496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1353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1243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937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1210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1211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954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1434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955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956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560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976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646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348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1475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1244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1435</v>
      </c>
      <c r="D191" s="350">
        <f>D192+D360+D406</f>
        <v>377245</v>
      </c>
      <c r="E191" s="350">
        <f>E192+E360+E406</f>
        <v>379973</v>
      </c>
    </row>
    <row r="192" spans="1:5" s="412" customFormat="1" ht="24">
      <c r="A192" s="362">
        <v>4172</v>
      </c>
      <c r="B192" s="293">
        <v>400000</v>
      </c>
      <c r="C192" s="316" t="s">
        <v>1436</v>
      </c>
      <c r="D192" s="350">
        <f>D193+D215+D260+D275+D299+D312+D328+D343</f>
        <v>375953</v>
      </c>
      <c r="E192" s="350">
        <f>E193+E215+E260+E275+E299+E312+E328+E343</f>
        <v>378183</v>
      </c>
    </row>
    <row r="193" spans="1:5" s="391" customFormat="1" ht="24">
      <c r="A193" s="361">
        <v>4173</v>
      </c>
      <c r="B193" s="293">
        <v>410000</v>
      </c>
      <c r="C193" s="316" t="s">
        <v>1437</v>
      </c>
      <c r="D193" s="350">
        <f>D194+D196+D200+D202+D207+D209+D211+D213</f>
        <v>244631</v>
      </c>
      <c r="E193" s="350">
        <f>E194+E196+E200+E202+E207+E209+E211+E213</f>
        <v>259168</v>
      </c>
    </row>
    <row r="194" spans="1:5" s="391" customFormat="1" ht="24">
      <c r="A194" s="362">
        <v>4174</v>
      </c>
      <c r="B194" s="293">
        <v>411000</v>
      </c>
      <c r="C194" s="316" t="s">
        <v>1438</v>
      </c>
      <c r="D194" s="350">
        <f>D195</f>
        <v>201835</v>
      </c>
      <c r="E194" s="350">
        <f>E195</f>
        <v>213432</v>
      </c>
    </row>
    <row r="195" spans="1:5" ht="15" customHeight="1">
      <c r="A195" s="303">
        <v>4175</v>
      </c>
      <c r="B195" s="303">
        <v>411100</v>
      </c>
      <c r="C195" s="318" t="s">
        <v>1247</v>
      </c>
      <c r="D195" s="351">
        <v>201835</v>
      </c>
      <c r="E195" s="351">
        <v>213432</v>
      </c>
    </row>
    <row r="196" spans="1:5" s="391" customFormat="1" ht="24">
      <c r="A196" s="362">
        <v>4176</v>
      </c>
      <c r="B196" s="293">
        <v>412000</v>
      </c>
      <c r="C196" s="316" t="s">
        <v>1439</v>
      </c>
      <c r="D196" s="350">
        <f>SUM(D197:D199)</f>
        <v>36050</v>
      </c>
      <c r="E196" s="350">
        <f>SUM(E197:E199)</f>
        <v>37781</v>
      </c>
    </row>
    <row r="197" spans="1:5" ht="15" customHeight="1">
      <c r="A197" s="303">
        <v>4177</v>
      </c>
      <c r="B197" s="303">
        <v>412100</v>
      </c>
      <c r="C197" s="318" t="s">
        <v>1745</v>
      </c>
      <c r="D197" s="351">
        <v>24168</v>
      </c>
      <c r="E197" s="351">
        <v>25328</v>
      </c>
    </row>
    <row r="198" spans="1:5" ht="15" customHeight="1">
      <c r="A198" s="375">
        <v>4178</v>
      </c>
      <c r="B198" s="303">
        <v>412200</v>
      </c>
      <c r="C198" s="318" t="s">
        <v>928</v>
      </c>
      <c r="D198" s="351">
        <v>10372</v>
      </c>
      <c r="E198" s="351">
        <v>10870</v>
      </c>
    </row>
    <row r="199" spans="1:5" ht="15" customHeight="1">
      <c r="A199" s="303">
        <v>4179</v>
      </c>
      <c r="B199" s="303">
        <v>412300</v>
      </c>
      <c r="C199" s="318" t="s">
        <v>929</v>
      </c>
      <c r="D199" s="351">
        <v>1510</v>
      </c>
      <c r="E199" s="351">
        <v>1583</v>
      </c>
    </row>
    <row r="200" spans="1:5" s="391" customFormat="1" ht="15" customHeight="1">
      <c r="A200" s="362">
        <v>4180</v>
      </c>
      <c r="B200" s="293">
        <v>413000</v>
      </c>
      <c r="C200" s="316" t="s">
        <v>1440</v>
      </c>
      <c r="D200" s="350">
        <f>D201</f>
        <v>195</v>
      </c>
      <c r="E200" s="350">
        <f>E201</f>
        <v>270</v>
      </c>
    </row>
    <row r="201" spans="1:5" ht="15" customHeight="1">
      <c r="A201" s="303">
        <v>4181</v>
      </c>
      <c r="B201" s="303">
        <v>413100</v>
      </c>
      <c r="C201" s="318" t="s">
        <v>930</v>
      </c>
      <c r="D201" s="351">
        <v>195</v>
      </c>
      <c r="E201" s="351">
        <v>270</v>
      </c>
    </row>
    <row r="202" spans="1:5" s="391" customFormat="1" ht="15" customHeight="1">
      <c r="A202" s="362">
        <v>4182</v>
      </c>
      <c r="B202" s="293">
        <v>414000</v>
      </c>
      <c r="C202" s="316" t="s">
        <v>1441</v>
      </c>
      <c r="D202" s="350">
        <f>SUM(D203:D206)</f>
        <v>1742</v>
      </c>
      <c r="E202" s="350">
        <f>SUM(E203:E206)</f>
        <v>1188</v>
      </c>
    </row>
    <row r="203" spans="1:5" ht="15" customHeight="1">
      <c r="A203" s="303">
        <v>4183</v>
      </c>
      <c r="B203" s="303">
        <v>414100</v>
      </c>
      <c r="C203" s="318" t="s">
        <v>1248</v>
      </c>
      <c r="D203" s="351"/>
      <c r="E203" s="351"/>
    </row>
    <row r="204" spans="1:5" ht="15" customHeight="1">
      <c r="A204" s="375">
        <v>4184</v>
      </c>
      <c r="B204" s="303">
        <v>414200</v>
      </c>
      <c r="C204" s="318" t="s">
        <v>921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922</v>
      </c>
      <c r="D205" s="351">
        <v>1742</v>
      </c>
      <c r="E205" s="351">
        <v>1155</v>
      </c>
    </row>
    <row r="206" spans="1:5" ht="24">
      <c r="A206" s="375">
        <v>4186</v>
      </c>
      <c r="B206" s="303">
        <v>414400</v>
      </c>
      <c r="C206" s="318" t="s">
        <v>1420</v>
      </c>
      <c r="D206" s="351"/>
      <c r="E206" s="351">
        <v>33</v>
      </c>
    </row>
    <row r="207" spans="1:5" s="391" customFormat="1" ht="15" customHeight="1">
      <c r="A207" s="361">
        <v>4187</v>
      </c>
      <c r="B207" s="293">
        <v>415000</v>
      </c>
      <c r="C207" s="316" t="s">
        <v>1442</v>
      </c>
      <c r="D207" s="350">
        <f>D208</f>
        <v>2889</v>
      </c>
      <c r="E207" s="350">
        <f>E208</f>
        <v>2454</v>
      </c>
    </row>
    <row r="208" spans="1:5" ht="15" customHeight="1">
      <c r="A208" s="375">
        <v>4188</v>
      </c>
      <c r="B208" s="303">
        <v>415100</v>
      </c>
      <c r="C208" s="318" t="s">
        <v>1421</v>
      </c>
      <c r="D208" s="351">
        <v>2889</v>
      </c>
      <c r="E208" s="351">
        <v>2454</v>
      </c>
    </row>
    <row r="209" spans="1:5" s="391" customFormat="1" ht="24">
      <c r="A209" s="361">
        <v>4189</v>
      </c>
      <c r="B209" s="293">
        <v>416000</v>
      </c>
      <c r="C209" s="316" t="s">
        <v>1443</v>
      </c>
      <c r="D209" s="350">
        <f>D210</f>
        <v>1920</v>
      </c>
      <c r="E209" s="350">
        <f>E210</f>
        <v>4043</v>
      </c>
    </row>
    <row r="210" spans="1:5" ht="15" customHeight="1">
      <c r="A210" s="375">
        <v>4190</v>
      </c>
      <c r="B210" s="303">
        <v>416100</v>
      </c>
      <c r="C210" s="318" t="s">
        <v>1422</v>
      </c>
      <c r="D210" s="351">
        <v>1920</v>
      </c>
      <c r="E210" s="351">
        <v>4043</v>
      </c>
    </row>
    <row r="211" spans="1:5" s="391" customFormat="1" ht="15" customHeight="1">
      <c r="A211" s="361">
        <v>4191</v>
      </c>
      <c r="B211" s="293">
        <v>417000</v>
      </c>
      <c r="C211" s="316" t="s">
        <v>1444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924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1445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923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1446</v>
      </c>
      <c r="D215" s="350">
        <f>D216+D224+D230+D239+D247+D250</f>
        <v>125831</v>
      </c>
      <c r="E215" s="350">
        <f>E216+E224+E230+E239+E247+E250</f>
        <v>117729</v>
      </c>
    </row>
    <row r="216" spans="1:5" s="412" customFormat="1" ht="12.75">
      <c r="A216" s="361">
        <v>4196</v>
      </c>
      <c r="B216" s="293">
        <v>421000</v>
      </c>
      <c r="C216" s="316" t="s">
        <v>1447</v>
      </c>
      <c r="D216" s="350">
        <f>SUM(D217:D223)</f>
        <v>25536</v>
      </c>
      <c r="E216" s="350">
        <f>SUM(E217:E223)</f>
        <v>22710</v>
      </c>
    </row>
    <row r="217" spans="1:5" ht="12.75">
      <c r="A217" s="365">
        <v>4197</v>
      </c>
      <c r="B217" s="303">
        <v>421100</v>
      </c>
      <c r="C217" s="318" t="s">
        <v>925</v>
      </c>
      <c r="D217" s="351">
        <v>779</v>
      </c>
      <c r="E217" s="351">
        <v>742</v>
      </c>
    </row>
    <row r="218" spans="1:5" ht="12.75">
      <c r="A218" s="303">
        <v>4198</v>
      </c>
      <c r="B218" s="303">
        <v>421200</v>
      </c>
      <c r="C218" s="318" t="s">
        <v>926</v>
      </c>
      <c r="D218" s="351">
        <v>19796</v>
      </c>
      <c r="E218" s="351">
        <v>16501</v>
      </c>
    </row>
    <row r="219" spans="1:5" ht="12.75">
      <c r="A219" s="365">
        <v>4199</v>
      </c>
      <c r="B219" s="303">
        <v>421300</v>
      </c>
      <c r="C219" s="318" t="s">
        <v>927</v>
      </c>
      <c r="D219" s="351">
        <v>2735</v>
      </c>
      <c r="E219" s="351">
        <v>2787</v>
      </c>
    </row>
    <row r="220" spans="1:5" ht="12.75">
      <c r="A220" s="303">
        <v>4200</v>
      </c>
      <c r="B220" s="303">
        <v>421400</v>
      </c>
      <c r="C220" s="318" t="s">
        <v>523</v>
      </c>
      <c r="D220" s="351">
        <v>975</v>
      </c>
      <c r="E220" s="351">
        <v>966</v>
      </c>
    </row>
    <row r="221" spans="1:5" ht="12.75">
      <c r="A221" s="365">
        <v>4201</v>
      </c>
      <c r="B221" s="303">
        <v>421500</v>
      </c>
      <c r="C221" s="318" t="s">
        <v>524</v>
      </c>
      <c r="D221" s="351">
        <v>1251</v>
      </c>
      <c r="E221" s="351">
        <v>1714</v>
      </c>
    </row>
    <row r="222" spans="1:5" ht="12.75">
      <c r="A222" s="303">
        <v>4202</v>
      </c>
      <c r="B222" s="303">
        <v>421600</v>
      </c>
      <c r="C222" s="318" t="s">
        <v>525</v>
      </c>
      <c r="D222" s="351"/>
      <c r="E222" s="351"/>
    </row>
    <row r="223" spans="1:5" s="413" customFormat="1" ht="12.75">
      <c r="A223" s="365">
        <v>4203</v>
      </c>
      <c r="B223" s="303">
        <v>421900</v>
      </c>
      <c r="C223" s="318" t="s">
        <v>1411</v>
      </c>
      <c r="D223" s="351"/>
      <c r="E223" s="351"/>
    </row>
    <row r="224" spans="1:5" s="412" customFormat="1" ht="12.75">
      <c r="A224" s="361">
        <v>4204</v>
      </c>
      <c r="B224" s="293">
        <v>422000</v>
      </c>
      <c r="C224" s="316" t="s">
        <v>1448</v>
      </c>
      <c r="D224" s="350">
        <f>SUM(D225:D229)</f>
        <v>454</v>
      </c>
      <c r="E224" s="350">
        <f>SUM(E225:E229)</f>
        <v>423</v>
      </c>
    </row>
    <row r="225" spans="1:5" ht="12.75">
      <c r="A225" s="365">
        <v>4205</v>
      </c>
      <c r="B225" s="303">
        <v>422100</v>
      </c>
      <c r="C225" s="318" t="s">
        <v>919</v>
      </c>
      <c r="D225" s="351">
        <v>293</v>
      </c>
      <c r="E225" s="351">
        <v>329</v>
      </c>
    </row>
    <row r="226" spans="1:5" ht="12.75">
      <c r="A226" s="303">
        <v>4206</v>
      </c>
      <c r="B226" s="303">
        <v>422200</v>
      </c>
      <c r="C226" s="318" t="s">
        <v>742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743</v>
      </c>
      <c r="D227" s="351"/>
      <c r="E227" s="351"/>
    </row>
    <row r="228" spans="1:5" ht="12.75">
      <c r="A228" s="303">
        <v>4208</v>
      </c>
      <c r="B228" s="372">
        <v>422400</v>
      </c>
      <c r="C228" s="367" t="s">
        <v>289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1205</v>
      </c>
      <c r="D229" s="351">
        <v>161</v>
      </c>
      <c r="E229" s="351">
        <v>94</v>
      </c>
    </row>
    <row r="230" spans="1:5" s="412" customFormat="1" ht="12.75">
      <c r="A230" s="361">
        <v>4210</v>
      </c>
      <c r="B230" s="293">
        <v>423000</v>
      </c>
      <c r="C230" s="316" t="s">
        <v>1449</v>
      </c>
      <c r="D230" s="350">
        <f>SUM(D231:D238)</f>
        <v>13161</v>
      </c>
      <c r="E230" s="350">
        <f>SUM(E231:E238)</f>
        <v>10291</v>
      </c>
    </row>
    <row r="231" spans="1:5" ht="12.75">
      <c r="A231" s="365">
        <v>4211</v>
      </c>
      <c r="B231" s="303">
        <v>423100</v>
      </c>
      <c r="C231" s="318" t="s">
        <v>1206</v>
      </c>
      <c r="D231" s="351">
        <v>10</v>
      </c>
      <c r="E231" s="351">
        <v>6</v>
      </c>
    </row>
    <row r="232" spans="1:5" ht="12.75">
      <c r="A232" s="303">
        <v>4212</v>
      </c>
      <c r="B232" s="303">
        <v>423200</v>
      </c>
      <c r="C232" s="318" t="s">
        <v>1207</v>
      </c>
      <c r="D232" s="351">
        <v>605</v>
      </c>
      <c r="E232" s="351">
        <v>625</v>
      </c>
    </row>
    <row r="233" spans="1:5" ht="12.75">
      <c r="A233" s="365">
        <v>4213</v>
      </c>
      <c r="B233" s="303">
        <v>423300</v>
      </c>
      <c r="C233" s="318" t="s">
        <v>1208</v>
      </c>
      <c r="D233" s="351">
        <v>582</v>
      </c>
      <c r="E233" s="351">
        <v>145</v>
      </c>
    </row>
    <row r="234" spans="1:5" ht="12.75">
      <c r="A234" s="303">
        <v>4214</v>
      </c>
      <c r="B234" s="303">
        <v>423400</v>
      </c>
      <c r="C234" s="318" t="s">
        <v>318</v>
      </c>
      <c r="D234" s="351">
        <v>587</v>
      </c>
      <c r="E234" s="351">
        <v>350</v>
      </c>
    </row>
    <row r="235" spans="1:5" ht="12.75">
      <c r="A235" s="365">
        <v>4215</v>
      </c>
      <c r="B235" s="303">
        <v>423500</v>
      </c>
      <c r="C235" s="318" t="s">
        <v>768</v>
      </c>
      <c r="D235" s="351">
        <v>10134</v>
      </c>
      <c r="E235" s="351">
        <v>7553</v>
      </c>
    </row>
    <row r="236" spans="1:5" ht="12.75">
      <c r="A236" s="303">
        <v>4216</v>
      </c>
      <c r="B236" s="303">
        <v>423600</v>
      </c>
      <c r="C236" s="318" t="s">
        <v>334</v>
      </c>
      <c r="D236" s="351"/>
      <c r="E236" s="351"/>
    </row>
    <row r="237" spans="1:5" ht="12.75">
      <c r="A237" s="365">
        <v>4217</v>
      </c>
      <c r="B237" s="303">
        <v>423700</v>
      </c>
      <c r="C237" s="318" t="s">
        <v>335</v>
      </c>
      <c r="D237" s="351">
        <v>654</v>
      </c>
      <c r="E237" s="351">
        <v>799</v>
      </c>
    </row>
    <row r="238" spans="1:5" ht="12.75">
      <c r="A238" s="303">
        <v>4218</v>
      </c>
      <c r="B238" s="303">
        <v>423900</v>
      </c>
      <c r="C238" s="318" t="s">
        <v>336</v>
      </c>
      <c r="D238" s="351">
        <v>589</v>
      </c>
      <c r="E238" s="351">
        <v>813</v>
      </c>
    </row>
    <row r="239" spans="1:5" s="412" customFormat="1" ht="12.75">
      <c r="A239" s="361">
        <v>4219</v>
      </c>
      <c r="B239" s="293">
        <v>424000</v>
      </c>
      <c r="C239" s="316" t="s">
        <v>1450</v>
      </c>
      <c r="D239" s="350">
        <f>SUM(D240:D246)</f>
        <v>3268</v>
      </c>
      <c r="E239" s="350">
        <f>SUM(E240:E246)</f>
        <v>1224</v>
      </c>
    </row>
    <row r="240" spans="1:5" ht="12.75">
      <c r="A240" s="303">
        <v>4220</v>
      </c>
      <c r="B240" s="303">
        <v>424100</v>
      </c>
      <c r="C240" s="318" t="s">
        <v>337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338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339</v>
      </c>
      <c r="D242" s="351">
        <v>419</v>
      </c>
      <c r="E242" s="351">
        <v>487</v>
      </c>
    </row>
    <row r="243" spans="1:5" ht="12.75">
      <c r="A243" s="365">
        <v>4223</v>
      </c>
      <c r="B243" s="303">
        <v>424400</v>
      </c>
      <c r="C243" s="318" t="s">
        <v>156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157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1231</v>
      </c>
      <c r="D245" s="351">
        <v>380</v>
      </c>
      <c r="E245" s="351">
        <v>352</v>
      </c>
    </row>
    <row r="246" spans="1:5" ht="12.75">
      <c r="A246" s="303">
        <v>4226</v>
      </c>
      <c r="B246" s="303">
        <v>424900</v>
      </c>
      <c r="C246" s="318" t="s">
        <v>1232</v>
      </c>
      <c r="D246" s="351">
        <v>2469</v>
      </c>
      <c r="E246" s="351">
        <v>385</v>
      </c>
    </row>
    <row r="247" spans="1:5" s="412" customFormat="1" ht="24">
      <c r="A247" s="361">
        <v>4227</v>
      </c>
      <c r="B247" s="293">
        <v>425000</v>
      </c>
      <c r="C247" s="316" t="s">
        <v>1451</v>
      </c>
      <c r="D247" s="350">
        <f>D248+D249</f>
        <v>11829</v>
      </c>
      <c r="E247" s="350">
        <f>E248+E249</f>
        <v>9769</v>
      </c>
    </row>
    <row r="248" spans="1:5" ht="12.75">
      <c r="A248" s="303">
        <v>4228</v>
      </c>
      <c r="B248" s="303">
        <v>425100</v>
      </c>
      <c r="C248" s="318" t="s">
        <v>1452</v>
      </c>
      <c r="D248" s="351">
        <v>1992</v>
      </c>
      <c r="E248" s="351">
        <v>2280</v>
      </c>
    </row>
    <row r="249" spans="1:5" ht="12.75">
      <c r="A249" s="365">
        <v>4229</v>
      </c>
      <c r="B249" s="303">
        <v>425200</v>
      </c>
      <c r="C249" s="318" t="s">
        <v>556</v>
      </c>
      <c r="D249" s="351">
        <v>9837</v>
      </c>
      <c r="E249" s="351">
        <v>7489</v>
      </c>
    </row>
    <row r="250" spans="1:5" s="412" customFormat="1" ht="12.75">
      <c r="A250" s="361">
        <v>4230</v>
      </c>
      <c r="B250" s="293">
        <v>426000</v>
      </c>
      <c r="C250" s="316" t="s">
        <v>1453</v>
      </c>
      <c r="D250" s="350">
        <f>SUM(D251:D259)</f>
        <v>71583</v>
      </c>
      <c r="E250" s="350">
        <f>SUM(E251:E259)</f>
        <v>73312</v>
      </c>
    </row>
    <row r="251" spans="1:5" ht="12.75">
      <c r="A251" s="365">
        <v>4231</v>
      </c>
      <c r="B251" s="303">
        <v>426100</v>
      </c>
      <c r="C251" s="318" t="s">
        <v>557</v>
      </c>
      <c r="D251" s="351">
        <v>1340</v>
      </c>
      <c r="E251" s="351">
        <v>1469</v>
      </c>
    </row>
    <row r="252" spans="1:5" ht="12.75">
      <c r="A252" s="303">
        <v>4232</v>
      </c>
      <c r="B252" s="303">
        <v>426200</v>
      </c>
      <c r="C252" s="318" t="s">
        <v>1759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558</v>
      </c>
      <c r="D253" s="351">
        <v>328</v>
      </c>
      <c r="E253" s="351">
        <v>254</v>
      </c>
    </row>
    <row r="254" spans="1:5" ht="12.75">
      <c r="A254" s="303">
        <v>4234</v>
      </c>
      <c r="B254" s="303">
        <v>426400</v>
      </c>
      <c r="C254" s="318" t="s">
        <v>559</v>
      </c>
      <c r="D254" s="351">
        <v>10322</v>
      </c>
      <c r="E254" s="351">
        <v>10890</v>
      </c>
    </row>
    <row r="255" spans="1:5" ht="12.75">
      <c r="A255" s="365">
        <v>4235</v>
      </c>
      <c r="B255" s="303">
        <v>426500</v>
      </c>
      <c r="C255" s="318" t="s">
        <v>179</v>
      </c>
      <c r="D255" s="351"/>
      <c r="E255" s="351"/>
    </row>
    <row r="256" spans="1:5" ht="12.75">
      <c r="A256" s="303">
        <v>4236</v>
      </c>
      <c r="B256" s="303">
        <v>426600</v>
      </c>
      <c r="C256" s="318" t="s">
        <v>180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181</v>
      </c>
      <c r="D257" s="351">
        <v>28365</v>
      </c>
      <c r="E257" s="351">
        <v>27247</v>
      </c>
    </row>
    <row r="258" spans="1:5" ht="12.75">
      <c r="A258" s="303">
        <v>4238</v>
      </c>
      <c r="B258" s="303">
        <v>426800</v>
      </c>
      <c r="C258" s="318" t="s">
        <v>1241</v>
      </c>
      <c r="D258" s="351">
        <v>28038</v>
      </c>
      <c r="E258" s="351">
        <v>30627</v>
      </c>
    </row>
    <row r="259" spans="1:5" ht="12.75">
      <c r="A259" s="365">
        <v>4239</v>
      </c>
      <c r="B259" s="303">
        <v>426900</v>
      </c>
      <c r="C259" s="318" t="s">
        <v>182</v>
      </c>
      <c r="D259" s="351">
        <v>3190</v>
      </c>
      <c r="E259" s="351">
        <v>2825</v>
      </c>
    </row>
    <row r="260" spans="1:5" s="412" customFormat="1" ht="24">
      <c r="A260" s="361">
        <v>4240</v>
      </c>
      <c r="B260" s="293">
        <v>430000</v>
      </c>
      <c r="C260" s="316" t="s">
        <v>1454</v>
      </c>
      <c r="D260" s="350">
        <f>D261+D265+D267+D269+D273</f>
        <v>886</v>
      </c>
      <c r="E260" s="350">
        <f>E261+E265+E267+E269+E273</f>
        <v>994</v>
      </c>
    </row>
    <row r="261" spans="1:5" s="412" customFormat="1" ht="24">
      <c r="A261" s="361">
        <v>4241</v>
      </c>
      <c r="B261" s="293">
        <v>431000</v>
      </c>
      <c r="C261" s="316" t="s">
        <v>1455</v>
      </c>
      <c r="D261" s="350">
        <f>SUM(D262:D264)</f>
        <v>886</v>
      </c>
      <c r="E261" s="350">
        <f>SUM(E262:E264)</f>
        <v>994</v>
      </c>
    </row>
    <row r="262" spans="1:5" ht="12.75">
      <c r="A262" s="357">
        <v>4242</v>
      </c>
      <c r="B262" s="372">
        <v>431100</v>
      </c>
      <c r="C262" s="367" t="s">
        <v>689</v>
      </c>
      <c r="D262" s="359">
        <v>454</v>
      </c>
      <c r="E262" s="351">
        <v>514</v>
      </c>
    </row>
    <row r="263" spans="1:5" ht="12.75">
      <c r="A263" s="375">
        <v>4243</v>
      </c>
      <c r="B263" s="372">
        <v>431200</v>
      </c>
      <c r="C263" s="367" t="s">
        <v>319</v>
      </c>
      <c r="D263" s="359">
        <v>432</v>
      </c>
      <c r="E263" s="351">
        <v>480</v>
      </c>
    </row>
    <row r="264" spans="1:5" ht="12.75">
      <c r="A264" s="357">
        <v>4244</v>
      </c>
      <c r="B264" s="378">
        <v>431300</v>
      </c>
      <c r="C264" s="369" t="s">
        <v>320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1456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1457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1458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321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1459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322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323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324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1460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325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1461</v>
      </c>
      <c r="D275" s="356">
        <f>D276+D286+D293+D295</f>
        <v>4222</v>
      </c>
      <c r="E275" s="350">
        <f>E276+E286+E293+E295</f>
        <v>0</v>
      </c>
    </row>
    <row r="276" spans="1:5" s="412" customFormat="1" ht="15" customHeight="1">
      <c r="A276" s="362">
        <v>4256</v>
      </c>
      <c r="B276" s="370">
        <v>441000</v>
      </c>
      <c r="C276" s="371" t="s">
        <v>1462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757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758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759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760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761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1303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634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635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567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1463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431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636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637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638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1305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1306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1464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327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1465</v>
      </c>
      <c r="D295" s="356">
        <f>SUM(D296:D298)</f>
        <v>4222</v>
      </c>
      <c r="E295" s="350">
        <f>SUM(E296:E298)</f>
        <v>0</v>
      </c>
    </row>
    <row r="296" spans="1:5" ht="14.25" customHeight="1">
      <c r="A296" s="357">
        <v>4276</v>
      </c>
      <c r="B296" s="409">
        <v>444100</v>
      </c>
      <c r="C296" s="377" t="s">
        <v>345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346</v>
      </c>
      <c r="D297" s="351">
        <v>4222</v>
      </c>
      <c r="E297" s="351"/>
    </row>
    <row r="298" spans="1:5" ht="14.25" customHeight="1">
      <c r="A298" s="357">
        <v>4278</v>
      </c>
      <c r="B298" s="373">
        <v>444300</v>
      </c>
      <c r="C298" s="374" t="s">
        <v>432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1466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1467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774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775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1468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776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777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1469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778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1223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1470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1224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1225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1471</v>
      </c>
      <c r="D312" s="350">
        <f>D313+D316+D319+D322+D325</f>
        <v>0</v>
      </c>
      <c r="E312" s="350">
        <f>E313+E316+E319+E322+E325</f>
        <v>0</v>
      </c>
    </row>
    <row r="313" spans="1:5" s="412" customFormat="1" ht="15" customHeight="1">
      <c r="A313" s="362">
        <v>4293</v>
      </c>
      <c r="B313" s="293">
        <v>461000</v>
      </c>
      <c r="C313" s="316" t="s">
        <v>1472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1226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1227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1473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328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1338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1474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1209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1304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951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516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517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952</v>
      </c>
      <c r="D325" s="356">
        <f>D326+D327</f>
        <v>0</v>
      </c>
      <c r="E325" s="356">
        <f>E326+E327</f>
        <v>0</v>
      </c>
    </row>
    <row r="326" spans="1:5" ht="15" customHeight="1">
      <c r="A326" s="357">
        <v>4306</v>
      </c>
      <c r="B326" s="372">
        <v>465100</v>
      </c>
      <c r="C326" s="367" t="s">
        <v>518</v>
      </c>
      <c r="D326" s="359"/>
      <c r="E326" s="351"/>
    </row>
    <row r="327" spans="1:5" ht="15" customHeight="1">
      <c r="A327" s="375">
        <v>4307</v>
      </c>
      <c r="B327" s="372">
        <v>465200</v>
      </c>
      <c r="C327" s="367" t="s">
        <v>519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953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1482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647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552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553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1483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554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1779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1780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1781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497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498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1782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1783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1481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1484</v>
      </c>
      <c r="D343" s="350">
        <f>D344+D347+D351+D353+D356+D358</f>
        <v>383</v>
      </c>
      <c r="E343" s="350">
        <f>E344+E347+E351+E353+E356+E358</f>
        <v>292</v>
      </c>
    </row>
    <row r="344" spans="1:5" s="412" customFormat="1" ht="23.25" customHeight="1">
      <c r="A344" s="362">
        <v>4324</v>
      </c>
      <c r="B344" s="293">
        <v>481000</v>
      </c>
      <c r="C344" s="316" t="s">
        <v>1485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1228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1229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1486</v>
      </c>
      <c r="D347" s="350">
        <f>SUM(D348:D350)</f>
        <v>383</v>
      </c>
      <c r="E347" s="350">
        <f>SUM(E348:E350)</f>
        <v>292</v>
      </c>
    </row>
    <row r="348" spans="1:5" ht="12.75" customHeight="1">
      <c r="A348" s="375">
        <v>4328</v>
      </c>
      <c r="B348" s="303">
        <v>482100</v>
      </c>
      <c r="C348" s="318" t="s">
        <v>633</v>
      </c>
      <c r="D348" s="351">
        <v>258</v>
      </c>
      <c r="E348" s="351">
        <v>250</v>
      </c>
    </row>
    <row r="349" spans="1:5" ht="12.75" customHeight="1">
      <c r="A349" s="375">
        <v>4329</v>
      </c>
      <c r="B349" s="303">
        <v>482200</v>
      </c>
      <c r="C349" s="318" t="s">
        <v>1487</v>
      </c>
      <c r="D349" s="351">
        <v>125</v>
      </c>
      <c r="E349" s="351">
        <v>42</v>
      </c>
    </row>
    <row r="350" spans="1:5" ht="12.75" customHeight="1">
      <c r="A350" s="375">
        <v>4330</v>
      </c>
      <c r="B350" s="303">
        <v>482300</v>
      </c>
      <c r="C350" s="318" t="s">
        <v>433</v>
      </c>
      <c r="D350" s="351"/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1488</v>
      </c>
      <c r="D351" s="350">
        <f>D352</f>
        <v>0</v>
      </c>
      <c r="E351" s="350">
        <f>E352</f>
        <v>0</v>
      </c>
    </row>
    <row r="352" spans="1:5" ht="15" customHeight="1">
      <c r="A352" s="375">
        <v>4332</v>
      </c>
      <c r="B352" s="303">
        <v>483100</v>
      </c>
      <c r="C352" s="318" t="s">
        <v>911</v>
      </c>
      <c r="D352" s="351"/>
      <c r="E352" s="351"/>
    </row>
    <row r="353" spans="1:5" s="412" customFormat="1" ht="36">
      <c r="A353" s="362">
        <v>4333</v>
      </c>
      <c r="B353" s="293">
        <v>484000</v>
      </c>
      <c r="C353" s="316" t="s">
        <v>1489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1789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1320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961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745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962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1413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963</v>
      </c>
      <c r="D360" s="350">
        <f>D361+D383+D392+D395+D403</f>
        <v>1292</v>
      </c>
      <c r="E360" s="350">
        <f>E361+E383+E392+E395+E403</f>
        <v>1790</v>
      </c>
    </row>
    <row r="361" spans="1:5" s="412" customFormat="1" ht="15" customHeight="1">
      <c r="A361" s="362">
        <v>4341</v>
      </c>
      <c r="B361" s="293">
        <v>510000</v>
      </c>
      <c r="C361" s="316" t="s">
        <v>964</v>
      </c>
      <c r="D361" s="350">
        <f>D362+D367+D377+D379+D381</f>
        <v>1292</v>
      </c>
      <c r="E361" s="350">
        <f>E362+E367+E377+E379+E381</f>
        <v>1790</v>
      </c>
    </row>
    <row r="362" spans="1:5" s="412" customFormat="1" ht="15" customHeight="1">
      <c r="A362" s="362">
        <v>4342</v>
      </c>
      <c r="B362" s="293">
        <v>511000</v>
      </c>
      <c r="C362" s="316" t="s">
        <v>965</v>
      </c>
      <c r="D362" s="350">
        <f>SUM(D363:D366)</f>
        <v>0</v>
      </c>
      <c r="E362" s="350">
        <f>SUM(E363:E366)</f>
        <v>0</v>
      </c>
    </row>
    <row r="363" spans="1:5" ht="13.5" customHeight="1">
      <c r="A363" s="375">
        <v>4343</v>
      </c>
      <c r="B363" s="303">
        <v>511100</v>
      </c>
      <c r="C363" s="318" t="s">
        <v>1402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1403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1404</v>
      </c>
      <c r="D365" s="351"/>
      <c r="E365" s="351"/>
    </row>
    <row r="366" spans="1:5" ht="13.5" customHeight="1">
      <c r="A366" s="375">
        <v>4346</v>
      </c>
      <c r="B366" s="303">
        <v>511400</v>
      </c>
      <c r="C366" s="318" t="s">
        <v>1405</v>
      </c>
      <c r="D366" s="351"/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966</v>
      </c>
      <c r="D367" s="350">
        <f>SUM(D368:D376)</f>
        <v>1292</v>
      </c>
      <c r="E367" s="350">
        <f>SUM(E368:E376)</f>
        <v>1790</v>
      </c>
    </row>
    <row r="368" spans="1:5" ht="13.5" customHeight="1">
      <c r="A368" s="375">
        <v>4348</v>
      </c>
      <c r="B368" s="303">
        <v>512100</v>
      </c>
      <c r="C368" s="318" t="s">
        <v>1406</v>
      </c>
      <c r="D368" s="351"/>
      <c r="E368" s="351"/>
    </row>
    <row r="369" spans="1:5" ht="13.5" customHeight="1">
      <c r="A369" s="375">
        <v>4349</v>
      </c>
      <c r="B369" s="303">
        <v>512200</v>
      </c>
      <c r="C369" s="318" t="s">
        <v>1018</v>
      </c>
      <c r="D369" s="351">
        <v>801</v>
      </c>
      <c r="E369" s="351">
        <v>665</v>
      </c>
    </row>
    <row r="370" spans="1:5" ht="13.5" customHeight="1">
      <c r="A370" s="375">
        <v>4350</v>
      </c>
      <c r="B370" s="303">
        <v>512300</v>
      </c>
      <c r="C370" s="318" t="s">
        <v>1019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767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632</v>
      </c>
      <c r="D372" s="351">
        <v>426</v>
      </c>
      <c r="E372" s="351">
        <v>1125</v>
      </c>
    </row>
    <row r="373" spans="1:5" ht="13.5" customHeight="1">
      <c r="A373" s="375">
        <v>4353</v>
      </c>
      <c r="B373" s="303">
        <v>512600</v>
      </c>
      <c r="C373" s="318" t="s">
        <v>1819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977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978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1407</v>
      </c>
      <c r="D376" s="351">
        <v>65</v>
      </c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967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1414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968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1408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969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1327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970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971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755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972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237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1212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1213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973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751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974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975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1302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1531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1532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1233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1533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752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1534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753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754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1535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1536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340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1537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993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994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765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766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1365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1366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152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153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1370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154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640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995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1538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155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979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1372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1373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980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1493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996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981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997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596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1545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1539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1546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1547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982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756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1362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597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983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1363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769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1364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770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1548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771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341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342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343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344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773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772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598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1549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1381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1550</v>
      </c>
      <c r="D454" s="350">
        <f>IF(D21-D191&gt;0,D21-D191,0)</f>
        <v>3768</v>
      </c>
      <c r="E454" s="350">
        <f>IF(E21-E191&gt;0,E21-E191,0)</f>
        <v>0</v>
      </c>
    </row>
    <row r="455" spans="1:5" s="391" customFormat="1" ht="15" customHeight="1">
      <c r="A455" s="362">
        <v>4435</v>
      </c>
      <c r="B455" s="417"/>
      <c r="C455" s="316" t="s">
        <v>1551</v>
      </c>
      <c r="D455" s="350">
        <f>IF(D191-D21&gt;0,D191-D21,0)</f>
        <v>0</v>
      </c>
      <c r="E455" s="350">
        <f>IF(E191-E21&gt;0,E191-E21,0)</f>
        <v>7790</v>
      </c>
    </row>
    <row r="456" spans="1:5" ht="15" customHeight="1">
      <c r="A456" s="362">
        <v>4436</v>
      </c>
      <c r="B456" s="293"/>
      <c r="C456" s="316" t="s">
        <v>1552</v>
      </c>
      <c r="D456" s="418">
        <v>7707</v>
      </c>
      <c r="E456" s="418">
        <v>12361</v>
      </c>
    </row>
    <row r="457" spans="1:5" s="412" customFormat="1" ht="24">
      <c r="A457" s="362">
        <v>4437</v>
      </c>
      <c r="B457" s="293"/>
      <c r="C457" s="316" t="s">
        <v>1553</v>
      </c>
      <c r="D457" s="350">
        <f>D21+D458</f>
        <v>381013</v>
      </c>
      <c r="E457" s="350">
        <f>E21+E458</f>
        <v>372183</v>
      </c>
    </row>
    <row r="458" spans="1:5" ht="24">
      <c r="A458" s="375">
        <v>4438</v>
      </c>
      <c r="B458" s="293"/>
      <c r="C458" s="419" t="s">
        <v>1554</v>
      </c>
      <c r="D458" s="351"/>
      <c r="E458" s="351"/>
    </row>
    <row r="459" spans="1:5" s="412" customFormat="1" ht="24">
      <c r="A459" s="362">
        <v>4439</v>
      </c>
      <c r="B459" s="293"/>
      <c r="C459" s="316" t="s">
        <v>1555</v>
      </c>
      <c r="D459" s="350">
        <f>D191-D460+D461</f>
        <v>376359</v>
      </c>
      <c r="E459" s="350">
        <f>E191-E460+E461</f>
        <v>378979</v>
      </c>
    </row>
    <row r="460" spans="1:5" ht="24">
      <c r="A460" s="375">
        <v>4440</v>
      </c>
      <c r="B460" s="293"/>
      <c r="C460" s="420" t="s">
        <v>1556</v>
      </c>
      <c r="D460" s="351">
        <v>886</v>
      </c>
      <c r="E460" s="351">
        <v>994</v>
      </c>
    </row>
    <row r="461" spans="1:5" ht="24">
      <c r="A461" s="375">
        <v>4441</v>
      </c>
      <c r="B461" s="360"/>
      <c r="C461" s="367" t="s">
        <v>1020</v>
      </c>
      <c r="D461" s="359"/>
      <c r="E461" s="351"/>
    </row>
    <row r="462" spans="1:5" s="412" customFormat="1" ht="24">
      <c r="A462" s="362">
        <v>4442</v>
      </c>
      <c r="B462" s="293"/>
      <c r="C462" s="363" t="s">
        <v>1021</v>
      </c>
      <c r="D462" s="350">
        <f>D456+D457-D459</f>
        <v>12361</v>
      </c>
      <c r="E462" s="350">
        <f>E456+E457-E459</f>
        <v>5565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1022</v>
      </c>
      <c r="C464" s="336" t="s">
        <v>1023</v>
      </c>
      <c r="D464" s="601" t="s">
        <v>1024</v>
      </c>
      <c r="E464" s="601"/>
    </row>
    <row r="465" spans="1:5" ht="12.75">
      <c r="A465" s="422"/>
      <c r="B465" s="406"/>
      <c r="C465" s="338" t="s">
        <v>1025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SheetLayoutView="100" zoomScalePageLayoutView="0" workbookViewId="0" topLeftCell="A202">
      <selection activeCell="D235" sqref="D235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1279</v>
      </c>
    </row>
    <row r="5" ht="12.75"/>
    <row r="6" ht="12.75"/>
    <row r="7" spans="1:5" ht="64.5" customHeight="1">
      <c r="A7" s="3" t="s">
        <v>1479</v>
      </c>
      <c r="B7" s="6"/>
      <c r="C7" s="145"/>
      <c r="D7" s="7"/>
      <c r="E7" s="7"/>
    </row>
    <row r="8" spans="1:5" ht="27.75" customHeight="1">
      <c r="A8" s="520" t="str">
        <f>NazivKorisnika</f>
        <v>Специјална болница "Др Боривоје Гњатић"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Стари Сланкамен </v>
      </c>
      <c r="B9" s="6"/>
      <c r="C9" s="146"/>
      <c r="D9" s="3" t="str">
        <f>"Матични број:   "&amp;MaticniBroj</f>
        <v>Матични број:   08101060</v>
      </c>
      <c r="E9" s="8"/>
    </row>
    <row r="10" spans="1:5" ht="31.5" customHeight="1">
      <c r="A10" s="2" t="str">
        <f>"ПИБ:   "&amp;bip</f>
        <v>ПИБ:   101798934</v>
      </c>
      <c r="B10" s="6"/>
      <c r="C10" s="146"/>
      <c r="D10" s="4" t="str">
        <f>"Број подрачуна:  "&amp;BrojPodracuna</f>
        <v>Број подрачуна:  840-462661-21</v>
      </c>
      <c r="E10" s="8"/>
    </row>
    <row r="11" spans="1:5" ht="36.75" customHeight="1">
      <c r="A11" s="2" t="s">
        <v>1480</v>
      </c>
      <c r="B11" s="6"/>
      <c r="C11" s="145"/>
      <c r="D11" s="7"/>
      <c r="E11" s="7"/>
    </row>
    <row r="12" spans="1:5" ht="15.75" customHeight="1">
      <c r="A12" s="1" t="s">
        <v>1152</v>
      </c>
      <c r="B12" s="137"/>
      <c r="C12" s="147"/>
      <c r="D12" s="5"/>
      <c r="E12" s="5"/>
    </row>
    <row r="13" spans="1:5" ht="30" customHeight="1">
      <c r="A13" s="11" t="s">
        <v>1153</v>
      </c>
      <c r="B13" s="137"/>
      <c r="C13" s="147"/>
      <c r="D13" s="5"/>
      <c r="E13" s="5"/>
    </row>
    <row r="14" spans="1:5" ht="41.25" customHeight="1">
      <c r="A14" s="9" t="s">
        <v>1325</v>
      </c>
      <c r="B14" s="138"/>
      <c r="C14" s="138"/>
      <c r="D14" s="9"/>
      <c r="E14" s="9"/>
    </row>
    <row r="15" spans="1:5" ht="19.5" customHeight="1">
      <c r="A15" s="12" t="s">
        <v>23</v>
      </c>
      <c r="B15" s="139"/>
      <c r="C15" s="139"/>
      <c r="D15" s="10"/>
      <c r="E15" s="10"/>
    </row>
    <row r="16" ht="51.75" customHeight="1">
      <c r="A16" s="13" t="s">
        <v>1307</v>
      </c>
    </row>
    <row r="17" ht="21.75" customHeight="1" thickBot="1">
      <c r="K17" s="93" t="s">
        <v>1154</v>
      </c>
    </row>
    <row r="18" spans="1:11" ht="12.75">
      <c r="A18" s="625" t="s">
        <v>193</v>
      </c>
      <c r="B18" s="615" t="s">
        <v>194</v>
      </c>
      <c r="C18" s="615" t="s">
        <v>195</v>
      </c>
      <c r="D18" s="615" t="s">
        <v>87</v>
      </c>
      <c r="E18" s="615" t="s">
        <v>1322</v>
      </c>
      <c r="F18" s="615"/>
      <c r="G18" s="615"/>
      <c r="H18" s="615"/>
      <c r="I18" s="615"/>
      <c r="J18" s="615"/>
      <c r="K18" s="621"/>
    </row>
    <row r="19" spans="1:11" ht="12.75">
      <c r="A19" s="626"/>
      <c r="B19" s="613"/>
      <c r="C19" s="620"/>
      <c r="D19" s="613"/>
      <c r="E19" s="612" t="s">
        <v>1280</v>
      </c>
      <c r="F19" s="613" t="s">
        <v>90</v>
      </c>
      <c r="G19" s="613"/>
      <c r="H19" s="613"/>
      <c r="I19" s="613"/>
      <c r="J19" s="613" t="s">
        <v>89</v>
      </c>
      <c r="K19" s="614" t="s">
        <v>522</v>
      </c>
    </row>
    <row r="20" spans="1:11" ht="25.5">
      <c r="A20" s="626"/>
      <c r="B20" s="613"/>
      <c r="C20" s="620"/>
      <c r="D20" s="613"/>
      <c r="E20" s="612"/>
      <c r="F20" s="15" t="s">
        <v>1323</v>
      </c>
      <c r="G20" s="15" t="s">
        <v>1324</v>
      </c>
      <c r="H20" s="15" t="s">
        <v>88</v>
      </c>
      <c r="I20" s="15" t="s">
        <v>521</v>
      </c>
      <c r="J20" s="613"/>
      <c r="K20" s="614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1541</v>
      </c>
      <c r="D22" s="20">
        <f>D23+D147</f>
        <v>390030</v>
      </c>
      <c r="E22" s="20">
        <f aca="true" t="shared" si="0" ref="E22:E57">SUM(F22:K22)</f>
        <v>372183</v>
      </c>
      <c r="F22" s="20">
        <f aca="true" t="shared" si="1" ref="F22:K22">F23+F147</f>
        <v>0</v>
      </c>
      <c r="G22" s="20">
        <f t="shared" si="1"/>
        <v>795</v>
      </c>
      <c r="H22" s="20">
        <f t="shared" si="1"/>
        <v>0</v>
      </c>
      <c r="I22" s="20">
        <f t="shared" si="1"/>
        <v>337523</v>
      </c>
      <c r="J22" s="20">
        <f t="shared" si="1"/>
        <v>0</v>
      </c>
      <c r="K22" s="21">
        <f t="shared" si="1"/>
        <v>33865</v>
      </c>
    </row>
    <row r="23" spans="1:11" ht="25.5">
      <c r="A23" s="19">
        <v>5002</v>
      </c>
      <c r="B23" s="15">
        <v>700000</v>
      </c>
      <c r="C23" s="148" t="s">
        <v>1542</v>
      </c>
      <c r="D23" s="20">
        <f>D24+D76+D90+D102+D131+D136+D140</f>
        <v>389980</v>
      </c>
      <c r="E23" s="20">
        <f t="shared" si="0"/>
        <v>372141</v>
      </c>
      <c r="F23" s="20">
        <f aca="true" t="shared" si="2" ref="F23:K23">F24+F76+F90+F102+F131+F136+F140</f>
        <v>0</v>
      </c>
      <c r="G23" s="20">
        <f t="shared" si="2"/>
        <v>795</v>
      </c>
      <c r="H23" s="20">
        <f t="shared" si="2"/>
        <v>0</v>
      </c>
      <c r="I23" s="20">
        <f t="shared" si="2"/>
        <v>337523</v>
      </c>
      <c r="J23" s="20">
        <f t="shared" si="2"/>
        <v>0</v>
      </c>
      <c r="K23" s="21">
        <f t="shared" si="2"/>
        <v>33823</v>
      </c>
    </row>
    <row r="24" spans="1:11" ht="25.5">
      <c r="A24" s="135">
        <v>5003</v>
      </c>
      <c r="B24" s="15">
        <v>710000</v>
      </c>
      <c r="C24" s="148" t="s">
        <v>1415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1416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920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24" t="s">
        <v>193</v>
      </c>
      <c r="B27" s="623" t="s">
        <v>194</v>
      </c>
      <c r="C27" s="619" t="s">
        <v>195</v>
      </c>
      <c r="D27" s="613" t="s">
        <v>87</v>
      </c>
      <c r="E27" s="613" t="s">
        <v>1322</v>
      </c>
      <c r="F27" s="613"/>
      <c r="G27" s="613"/>
      <c r="H27" s="613"/>
      <c r="I27" s="613"/>
      <c r="J27" s="613"/>
      <c r="K27" s="614"/>
    </row>
    <row r="28" spans="1:11" ht="12.75">
      <c r="A28" s="624"/>
      <c r="B28" s="623"/>
      <c r="C28" s="619"/>
      <c r="D28" s="613"/>
      <c r="E28" s="612" t="s">
        <v>1280</v>
      </c>
      <c r="F28" s="613" t="s">
        <v>90</v>
      </c>
      <c r="G28" s="613"/>
      <c r="H28" s="613"/>
      <c r="I28" s="613"/>
      <c r="J28" s="613" t="s">
        <v>89</v>
      </c>
      <c r="K28" s="614" t="s">
        <v>522</v>
      </c>
    </row>
    <row r="29" spans="1:11" ht="25.5">
      <c r="A29" s="624"/>
      <c r="B29" s="623"/>
      <c r="C29" s="619"/>
      <c r="D29" s="613"/>
      <c r="E29" s="612"/>
      <c r="F29" s="15" t="s">
        <v>1323</v>
      </c>
      <c r="G29" s="15" t="s">
        <v>1324</v>
      </c>
      <c r="H29" s="15" t="s">
        <v>88</v>
      </c>
      <c r="I29" s="15" t="s">
        <v>521</v>
      </c>
      <c r="J29" s="613"/>
      <c r="K29" s="614"/>
    </row>
    <row r="30" spans="1:11" ht="12.75">
      <c r="A30" s="26" t="s">
        <v>1281</v>
      </c>
      <c r="B30" s="25" t="s">
        <v>1282</v>
      </c>
      <c r="C30" s="25" t="s">
        <v>1283</v>
      </c>
      <c r="D30" s="27" t="s">
        <v>1284</v>
      </c>
      <c r="E30" s="27" t="s">
        <v>1285</v>
      </c>
      <c r="F30" s="27" t="s">
        <v>1286</v>
      </c>
      <c r="G30" s="27" t="s">
        <v>1287</v>
      </c>
      <c r="H30" s="27" t="s">
        <v>1288</v>
      </c>
      <c r="I30" s="27" t="s">
        <v>1289</v>
      </c>
      <c r="J30" s="27" t="s">
        <v>1290</v>
      </c>
      <c r="K30" s="28" t="s">
        <v>1291</v>
      </c>
    </row>
    <row r="31" spans="1:11" ht="25.5">
      <c r="A31" s="151">
        <v>5006</v>
      </c>
      <c r="B31" s="140">
        <v>711200</v>
      </c>
      <c r="C31" s="149" t="s">
        <v>1308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347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1417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950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1418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362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363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364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1490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1309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1310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1419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158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159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160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639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161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1326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162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163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164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165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166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167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645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1236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1237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1543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24" t="s">
        <v>193</v>
      </c>
      <c r="B59" s="623" t="s">
        <v>194</v>
      </c>
      <c r="C59" s="619" t="s">
        <v>195</v>
      </c>
      <c r="D59" s="622" t="s">
        <v>87</v>
      </c>
      <c r="E59" s="622" t="s">
        <v>1322</v>
      </c>
      <c r="F59" s="622"/>
      <c r="G59" s="622"/>
      <c r="H59" s="622"/>
      <c r="I59" s="622"/>
      <c r="J59" s="622"/>
      <c r="K59" s="627"/>
    </row>
    <row r="60" spans="1:11" ht="12.75">
      <c r="A60" s="624"/>
      <c r="B60" s="623"/>
      <c r="C60" s="619"/>
      <c r="D60" s="622"/>
      <c r="E60" s="619" t="s">
        <v>1280</v>
      </c>
      <c r="F60" s="622" t="s">
        <v>90</v>
      </c>
      <c r="G60" s="622"/>
      <c r="H60" s="622"/>
      <c r="I60" s="622"/>
      <c r="J60" s="622" t="s">
        <v>89</v>
      </c>
      <c r="K60" s="627" t="s">
        <v>522</v>
      </c>
    </row>
    <row r="61" spans="1:11" ht="25.5">
      <c r="A61" s="624"/>
      <c r="B61" s="623"/>
      <c r="C61" s="619"/>
      <c r="D61" s="622"/>
      <c r="E61" s="619"/>
      <c r="F61" s="273" t="s">
        <v>1323</v>
      </c>
      <c r="G61" s="273" t="s">
        <v>1324</v>
      </c>
      <c r="H61" s="273" t="s">
        <v>88</v>
      </c>
      <c r="I61" s="273" t="s">
        <v>521</v>
      </c>
      <c r="J61" s="622"/>
      <c r="K61" s="627"/>
    </row>
    <row r="62" spans="1:11" ht="12.75">
      <c r="A62" s="26" t="s">
        <v>1281</v>
      </c>
      <c r="B62" s="25" t="s">
        <v>1282</v>
      </c>
      <c r="C62" s="25" t="s">
        <v>1283</v>
      </c>
      <c r="D62" s="25" t="s">
        <v>1284</v>
      </c>
      <c r="E62" s="25" t="s">
        <v>1285</v>
      </c>
      <c r="F62" s="25" t="s">
        <v>1286</v>
      </c>
      <c r="G62" s="25" t="s">
        <v>1287</v>
      </c>
      <c r="H62" s="25" t="s">
        <v>1288</v>
      </c>
      <c r="I62" s="25" t="s">
        <v>1289</v>
      </c>
      <c r="J62" s="25" t="s">
        <v>1290</v>
      </c>
      <c r="K62" s="34" t="s">
        <v>1291</v>
      </c>
    </row>
    <row r="63" spans="1:11" ht="18.75" customHeight="1">
      <c r="A63" s="151">
        <v>5034</v>
      </c>
      <c r="B63" s="140">
        <v>717100</v>
      </c>
      <c r="C63" s="149" t="s">
        <v>1239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1240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984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985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986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987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988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1016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1017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168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169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170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643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989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990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644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331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1513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1514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991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1515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992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912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24" t="s">
        <v>193</v>
      </c>
      <c r="B86" s="623" t="s">
        <v>194</v>
      </c>
      <c r="C86" s="619" t="s">
        <v>195</v>
      </c>
      <c r="D86" s="613" t="s">
        <v>87</v>
      </c>
      <c r="E86" s="613" t="s">
        <v>1322</v>
      </c>
      <c r="F86" s="613"/>
      <c r="G86" s="613"/>
      <c r="H86" s="613"/>
      <c r="I86" s="613"/>
      <c r="J86" s="613"/>
      <c r="K86" s="614"/>
    </row>
    <row r="87" spans="1:11" ht="12.75">
      <c r="A87" s="624"/>
      <c r="B87" s="623"/>
      <c r="C87" s="619"/>
      <c r="D87" s="613"/>
      <c r="E87" s="612" t="s">
        <v>1280</v>
      </c>
      <c r="F87" s="613" t="s">
        <v>90</v>
      </c>
      <c r="G87" s="613"/>
      <c r="H87" s="613"/>
      <c r="I87" s="613"/>
      <c r="J87" s="613" t="s">
        <v>89</v>
      </c>
      <c r="K87" s="614" t="s">
        <v>522</v>
      </c>
    </row>
    <row r="88" spans="1:11" ht="25.5">
      <c r="A88" s="624"/>
      <c r="B88" s="623"/>
      <c r="C88" s="619"/>
      <c r="D88" s="613"/>
      <c r="E88" s="612"/>
      <c r="F88" s="15" t="s">
        <v>1323</v>
      </c>
      <c r="G88" s="15" t="s">
        <v>1324</v>
      </c>
      <c r="H88" s="15" t="s">
        <v>88</v>
      </c>
      <c r="I88" s="15" t="s">
        <v>521</v>
      </c>
      <c r="J88" s="613"/>
      <c r="K88" s="614"/>
    </row>
    <row r="89" spans="1:11" ht="12.75">
      <c r="A89" s="26" t="s">
        <v>1281</v>
      </c>
      <c r="B89" s="25" t="s">
        <v>1282</v>
      </c>
      <c r="C89" s="25" t="s">
        <v>1283</v>
      </c>
      <c r="D89" s="27" t="s">
        <v>1284</v>
      </c>
      <c r="E89" s="27" t="s">
        <v>1285</v>
      </c>
      <c r="F89" s="27" t="s">
        <v>1286</v>
      </c>
      <c r="G89" s="27" t="s">
        <v>1287</v>
      </c>
      <c r="H89" s="27" t="s">
        <v>1288</v>
      </c>
      <c r="I89" s="27" t="s">
        <v>1289</v>
      </c>
      <c r="J89" s="27" t="s">
        <v>1290</v>
      </c>
      <c r="K89" s="28" t="s">
        <v>1291</v>
      </c>
    </row>
    <row r="90" spans="1:11" ht="25.5">
      <c r="A90" s="135">
        <v>5057</v>
      </c>
      <c r="B90" s="15">
        <v>730000</v>
      </c>
      <c r="C90" s="148" t="s">
        <v>1544</v>
      </c>
      <c r="D90" s="20">
        <f>D91+D94+D99</f>
        <v>800</v>
      </c>
      <c r="E90" s="20">
        <f t="shared" si="10"/>
        <v>795</v>
      </c>
      <c r="F90" s="20">
        <f aca="true" t="shared" si="16" ref="F90:K90">F91+F94+F99</f>
        <v>0</v>
      </c>
      <c r="G90" s="20">
        <f t="shared" si="16"/>
        <v>795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566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913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914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442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915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1293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428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429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443</v>
      </c>
      <c r="D99" s="20">
        <f>D100+D101</f>
        <v>800</v>
      </c>
      <c r="E99" s="20">
        <f t="shared" si="10"/>
        <v>795</v>
      </c>
      <c r="F99" s="20">
        <f aca="true" t="shared" si="19" ref="F99:K99">F100+F101</f>
        <v>0</v>
      </c>
      <c r="G99" s="20">
        <f t="shared" si="19"/>
        <v>795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1294</v>
      </c>
      <c r="D100" s="22">
        <v>800</v>
      </c>
      <c r="E100" s="23">
        <f aca="true" t="shared" si="20" ref="E100:E135">SUM(F100:K100)</f>
        <v>795</v>
      </c>
      <c r="F100" s="22"/>
      <c r="G100" s="22">
        <v>795</v>
      </c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1295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444</v>
      </c>
      <c r="D102" s="20">
        <f>D103+D110+D115+D126+D129</f>
        <v>34180</v>
      </c>
      <c r="E102" s="20">
        <f t="shared" si="20"/>
        <v>33823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33823</v>
      </c>
    </row>
    <row r="103" spans="1:11" ht="17.25" customHeight="1">
      <c r="A103" s="135">
        <v>5070</v>
      </c>
      <c r="B103" s="15">
        <v>741000</v>
      </c>
      <c r="C103" s="148" t="s">
        <v>445</v>
      </c>
      <c r="D103" s="20">
        <f>SUM(D104:D109)</f>
        <v>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1296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1297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1298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1299</v>
      </c>
      <c r="D107" s="29"/>
      <c r="E107" s="23">
        <f t="shared" si="20"/>
        <v>0</v>
      </c>
      <c r="F107" s="54"/>
      <c r="G107" s="54"/>
      <c r="H107" s="54"/>
      <c r="I107" s="54"/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1300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567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446</v>
      </c>
      <c r="D110" s="20">
        <f>SUM(D111:D114)</f>
        <v>34000</v>
      </c>
      <c r="E110" s="20">
        <f t="shared" si="20"/>
        <v>33652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33652</v>
      </c>
    </row>
    <row r="111" spans="1:11" ht="25.5">
      <c r="A111" s="151">
        <v>5078</v>
      </c>
      <c r="B111" s="140">
        <v>742100</v>
      </c>
      <c r="C111" s="149" t="s">
        <v>1301</v>
      </c>
      <c r="D111" s="22">
        <v>34000</v>
      </c>
      <c r="E111" s="23">
        <f t="shared" si="20"/>
        <v>33652</v>
      </c>
      <c r="F111" s="22"/>
      <c r="G111" s="22"/>
      <c r="H111" s="22"/>
      <c r="I111" s="22"/>
      <c r="J111" s="22"/>
      <c r="K111" s="24">
        <v>33652</v>
      </c>
    </row>
    <row r="112" spans="1:11" ht="17.25" customHeight="1">
      <c r="A112" s="151">
        <v>5079</v>
      </c>
      <c r="B112" s="140">
        <v>742200</v>
      </c>
      <c r="C112" s="149" t="s">
        <v>568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1234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1">
        <v>5081</v>
      </c>
      <c r="B114" s="140">
        <v>742400</v>
      </c>
      <c r="C114" s="149" t="s">
        <v>1235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447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24" t="s">
        <v>193</v>
      </c>
      <c r="B116" s="623" t="s">
        <v>194</v>
      </c>
      <c r="C116" s="619" t="s">
        <v>195</v>
      </c>
      <c r="D116" s="613" t="s">
        <v>87</v>
      </c>
      <c r="E116" s="613" t="s">
        <v>1322</v>
      </c>
      <c r="F116" s="613"/>
      <c r="G116" s="613"/>
      <c r="H116" s="613"/>
      <c r="I116" s="613"/>
      <c r="J116" s="613"/>
      <c r="K116" s="614"/>
    </row>
    <row r="117" spans="1:11" ht="12.75">
      <c r="A117" s="624"/>
      <c r="B117" s="623"/>
      <c r="C117" s="619"/>
      <c r="D117" s="613"/>
      <c r="E117" s="612" t="s">
        <v>1280</v>
      </c>
      <c r="F117" s="613" t="s">
        <v>90</v>
      </c>
      <c r="G117" s="613"/>
      <c r="H117" s="613"/>
      <c r="I117" s="613"/>
      <c r="J117" s="613" t="s">
        <v>89</v>
      </c>
      <c r="K117" s="614" t="s">
        <v>522</v>
      </c>
    </row>
    <row r="118" spans="1:11" ht="25.5">
      <c r="A118" s="624"/>
      <c r="B118" s="623"/>
      <c r="C118" s="619"/>
      <c r="D118" s="613"/>
      <c r="E118" s="612"/>
      <c r="F118" s="15" t="s">
        <v>1323</v>
      </c>
      <c r="G118" s="15" t="s">
        <v>1324</v>
      </c>
      <c r="H118" s="15" t="s">
        <v>88</v>
      </c>
      <c r="I118" s="15" t="s">
        <v>521</v>
      </c>
      <c r="J118" s="613"/>
      <c r="K118" s="614"/>
    </row>
    <row r="119" spans="1:11" ht="12.75">
      <c r="A119" s="26" t="s">
        <v>1281</v>
      </c>
      <c r="B119" s="25" t="s">
        <v>1282</v>
      </c>
      <c r="C119" s="25" t="s">
        <v>1283</v>
      </c>
      <c r="D119" s="27" t="s">
        <v>1284</v>
      </c>
      <c r="E119" s="27" t="s">
        <v>1285</v>
      </c>
      <c r="F119" s="27" t="s">
        <v>1286</v>
      </c>
      <c r="G119" s="27" t="s">
        <v>1287</v>
      </c>
      <c r="H119" s="27" t="s">
        <v>1288</v>
      </c>
      <c r="I119" s="27" t="s">
        <v>1289</v>
      </c>
      <c r="J119" s="27" t="s">
        <v>1290</v>
      </c>
      <c r="K119" s="28" t="s">
        <v>1291</v>
      </c>
    </row>
    <row r="120" spans="1:11" ht="18.75" customHeight="1">
      <c r="A120" s="151">
        <v>5083</v>
      </c>
      <c r="B120" s="140">
        <v>743100</v>
      </c>
      <c r="C120" s="149" t="s">
        <v>448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1315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1316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1317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1318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1319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449</v>
      </c>
      <c r="D126" s="20">
        <f>D127+D128</f>
        <v>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916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1">
        <v>5091</v>
      </c>
      <c r="B128" s="140">
        <v>744200</v>
      </c>
      <c r="C128" s="149" t="s">
        <v>917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450</v>
      </c>
      <c r="D129" s="20">
        <f>D130</f>
        <v>180</v>
      </c>
      <c r="E129" s="20">
        <f t="shared" si="20"/>
        <v>171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171</v>
      </c>
    </row>
    <row r="130" spans="1:11" ht="18.75" customHeight="1">
      <c r="A130" s="151">
        <v>5093</v>
      </c>
      <c r="B130" s="140">
        <v>745100</v>
      </c>
      <c r="C130" s="149" t="s">
        <v>918</v>
      </c>
      <c r="D130" s="22">
        <v>180</v>
      </c>
      <c r="E130" s="23">
        <f t="shared" si="20"/>
        <v>171</v>
      </c>
      <c r="F130" s="22"/>
      <c r="G130" s="22"/>
      <c r="H130" s="22"/>
      <c r="I130" s="22"/>
      <c r="J130" s="22"/>
      <c r="K130" s="24">
        <v>171</v>
      </c>
    </row>
    <row r="131" spans="1:11" ht="25.5">
      <c r="A131" s="135">
        <v>5094</v>
      </c>
      <c r="B131" s="15">
        <v>770000</v>
      </c>
      <c r="C131" s="148" t="s">
        <v>451</v>
      </c>
      <c r="D131" s="20">
        <f>D132+D134</f>
        <v>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1557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1477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8" t="s">
        <v>1558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1478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1559</v>
      </c>
      <c r="D136" s="20">
        <f>D137</f>
        <v>355000</v>
      </c>
      <c r="E136" s="20">
        <f aca="true" t="shared" si="30" ref="E136:E175">SUM(F136:K136)</f>
        <v>337523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337523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1560</v>
      </c>
      <c r="D137" s="20">
        <f>D138+D139</f>
        <v>355000</v>
      </c>
      <c r="E137" s="20">
        <f t="shared" si="30"/>
        <v>337523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337523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1321</v>
      </c>
      <c r="D138" s="22">
        <v>355000</v>
      </c>
      <c r="E138" s="23">
        <f>SUM(F138:K138)</f>
        <v>337523</v>
      </c>
      <c r="F138" s="22"/>
      <c r="G138" s="22"/>
      <c r="H138" s="22"/>
      <c r="I138" s="22">
        <v>337523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1361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1561</v>
      </c>
      <c r="D140" s="20">
        <f>D141</f>
        <v>0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1562</v>
      </c>
      <c r="D141" s="20">
        <f>D146</f>
        <v>0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24" t="s">
        <v>193</v>
      </c>
      <c r="B142" s="623" t="s">
        <v>194</v>
      </c>
      <c r="C142" s="619" t="s">
        <v>195</v>
      </c>
      <c r="D142" s="613" t="s">
        <v>87</v>
      </c>
      <c r="E142" s="613" t="s">
        <v>1322</v>
      </c>
      <c r="F142" s="613"/>
      <c r="G142" s="613"/>
      <c r="H142" s="613"/>
      <c r="I142" s="613"/>
      <c r="J142" s="613"/>
      <c r="K142" s="614"/>
    </row>
    <row r="143" spans="1:11" ht="12.75">
      <c r="A143" s="624"/>
      <c r="B143" s="623"/>
      <c r="C143" s="619"/>
      <c r="D143" s="613"/>
      <c r="E143" s="612" t="s">
        <v>1280</v>
      </c>
      <c r="F143" s="613" t="s">
        <v>90</v>
      </c>
      <c r="G143" s="613"/>
      <c r="H143" s="613"/>
      <c r="I143" s="613"/>
      <c r="J143" s="613" t="s">
        <v>89</v>
      </c>
      <c r="K143" s="614" t="s">
        <v>522</v>
      </c>
    </row>
    <row r="144" spans="1:11" ht="25.5">
      <c r="A144" s="624"/>
      <c r="B144" s="623"/>
      <c r="C144" s="619"/>
      <c r="D144" s="613"/>
      <c r="E144" s="612"/>
      <c r="F144" s="15" t="s">
        <v>1323</v>
      </c>
      <c r="G144" s="15" t="s">
        <v>1324</v>
      </c>
      <c r="H144" s="15" t="s">
        <v>88</v>
      </c>
      <c r="I144" s="15" t="s">
        <v>521</v>
      </c>
      <c r="J144" s="613"/>
      <c r="K144" s="614"/>
    </row>
    <row r="145" spans="1:11" ht="12.75">
      <c r="A145" s="26" t="s">
        <v>1281</v>
      </c>
      <c r="B145" s="25" t="s">
        <v>1282</v>
      </c>
      <c r="C145" s="25" t="s">
        <v>1283</v>
      </c>
      <c r="D145" s="27" t="s">
        <v>1284</v>
      </c>
      <c r="E145" s="27" t="s">
        <v>1285</v>
      </c>
      <c r="F145" s="27" t="s">
        <v>1286</v>
      </c>
      <c r="G145" s="27" t="s">
        <v>1287</v>
      </c>
      <c r="H145" s="27" t="s">
        <v>1288</v>
      </c>
      <c r="I145" s="27" t="s">
        <v>1289</v>
      </c>
      <c r="J145" s="27" t="s">
        <v>1290</v>
      </c>
      <c r="K145" s="28" t="s">
        <v>1291</v>
      </c>
    </row>
    <row r="146" spans="1:11" ht="18.75" customHeight="1">
      <c r="A146" s="151">
        <v>5105</v>
      </c>
      <c r="B146" s="140">
        <v>791100</v>
      </c>
      <c r="C146" s="149" t="s">
        <v>1476</v>
      </c>
      <c r="D146" s="22"/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1563</v>
      </c>
      <c r="D147" s="20">
        <f>D148+D155+D162+D165</f>
        <v>50</v>
      </c>
      <c r="E147" s="20">
        <f t="shared" si="30"/>
        <v>42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42</v>
      </c>
    </row>
    <row r="148" spans="1:11" ht="25.5">
      <c r="A148" s="135">
        <v>5107</v>
      </c>
      <c r="B148" s="15">
        <v>810000</v>
      </c>
      <c r="C148" s="148" t="s">
        <v>1564</v>
      </c>
      <c r="D148" s="20">
        <f>D149+D151+D153</f>
        <v>50</v>
      </c>
      <c r="E148" s="20">
        <f t="shared" si="30"/>
        <v>42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42</v>
      </c>
    </row>
    <row r="149" spans="1:11" ht="18.75" customHeight="1">
      <c r="A149" s="135">
        <v>5108</v>
      </c>
      <c r="B149" s="15">
        <v>811000</v>
      </c>
      <c r="C149" s="148" t="s">
        <v>1565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1409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1566</v>
      </c>
      <c r="D151" s="20">
        <f>D152</f>
        <v>50</v>
      </c>
      <c r="E151" s="20">
        <f t="shared" si="30"/>
        <v>42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42</v>
      </c>
    </row>
    <row r="152" spans="1:11" ht="18.75" customHeight="1">
      <c r="A152" s="151">
        <v>5111</v>
      </c>
      <c r="B152" s="140">
        <v>812100</v>
      </c>
      <c r="C152" s="149" t="s">
        <v>1410</v>
      </c>
      <c r="D152" s="22">
        <v>50</v>
      </c>
      <c r="E152" s="23">
        <f t="shared" si="30"/>
        <v>42</v>
      </c>
      <c r="F152" s="22"/>
      <c r="G152" s="22"/>
      <c r="H152" s="22"/>
      <c r="I152" s="22"/>
      <c r="J152" s="22"/>
      <c r="K152" s="24">
        <v>42</v>
      </c>
    </row>
    <row r="153" spans="1:11" ht="25.5">
      <c r="A153" s="135">
        <v>5112</v>
      </c>
      <c r="B153" s="15">
        <v>813000</v>
      </c>
      <c r="C153" s="148" t="s">
        <v>1567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332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1568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1569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1399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1570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1400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1571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1401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1572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1573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1311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1574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1575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1312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1576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24" t="s">
        <v>193</v>
      </c>
      <c r="B169" s="623" t="s">
        <v>194</v>
      </c>
      <c r="C169" s="619" t="s">
        <v>195</v>
      </c>
      <c r="D169" s="613" t="s">
        <v>87</v>
      </c>
      <c r="E169" s="613" t="s">
        <v>1322</v>
      </c>
      <c r="F169" s="613"/>
      <c r="G169" s="613"/>
      <c r="H169" s="613"/>
      <c r="I169" s="613"/>
      <c r="J169" s="613"/>
      <c r="K169" s="614"/>
    </row>
    <row r="170" spans="1:11" ht="12.75">
      <c r="A170" s="624"/>
      <c r="B170" s="623"/>
      <c r="C170" s="619"/>
      <c r="D170" s="613"/>
      <c r="E170" s="612" t="s">
        <v>1280</v>
      </c>
      <c r="F170" s="613" t="s">
        <v>90</v>
      </c>
      <c r="G170" s="613"/>
      <c r="H170" s="613"/>
      <c r="I170" s="613"/>
      <c r="J170" s="613" t="s">
        <v>89</v>
      </c>
      <c r="K170" s="614" t="s">
        <v>522</v>
      </c>
    </row>
    <row r="171" spans="1:11" ht="25.5">
      <c r="A171" s="624"/>
      <c r="B171" s="623"/>
      <c r="C171" s="619"/>
      <c r="D171" s="613"/>
      <c r="E171" s="612"/>
      <c r="F171" s="15" t="s">
        <v>1323</v>
      </c>
      <c r="G171" s="15" t="s">
        <v>1324</v>
      </c>
      <c r="H171" s="15" t="s">
        <v>88</v>
      </c>
      <c r="I171" s="15" t="s">
        <v>521</v>
      </c>
      <c r="J171" s="613"/>
      <c r="K171" s="614"/>
    </row>
    <row r="172" spans="1:11" ht="12.75">
      <c r="A172" s="26" t="s">
        <v>1281</v>
      </c>
      <c r="B172" s="25" t="s">
        <v>1282</v>
      </c>
      <c r="C172" s="25" t="s">
        <v>1283</v>
      </c>
      <c r="D172" s="27" t="s">
        <v>1284</v>
      </c>
      <c r="E172" s="27" t="s">
        <v>1285</v>
      </c>
      <c r="F172" s="27" t="s">
        <v>1286</v>
      </c>
      <c r="G172" s="27" t="s">
        <v>1287</v>
      </c>
      <c r="H172" s="27" t="s">
        <v>1288</v>
      </c>
      <c r="I172" s="27" t="s">
        <v>1289</v>
      </c>
      <c r="J172" s="27" t="s">
        <v>1290</v>
      </c>
      <c r="K172" s="28" t="s">
        <v>1291</v>
      </c>
    </row>
    <row r="173" spans="1:11" ht="22.5" customHeight="1">
      <c r="A173" s="151">
        <v>5128</v>
      </c>
      <c r="B173" s="140">
        <v>842100</v>
      </c>
      <c r="C173" s="149" t="s">
        <v>1313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1577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1314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1578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1579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1580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931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932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933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934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1242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333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935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936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640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1581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1540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641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642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1582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1491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1492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24" t="s">
        <v>193</v>
      </c>
      <c r="B195" s="623" t="s">
        <v>194</v>
      </c>
      <c r="C195" s="619" t="s">
        <v>195</v>
      </c>
      <c r="D195" s="613" t="s">
        <v>87</v>
      </c>
      <c r="E195" s="613" t="s">
        <v>1322</v>
      </c>
      <c r="F195" s="613"/>
      <c r="G195" s="613"/>
      <c r="H195" s="613"/>
      <c r="I195" s="613"/>
      <c r="J195" s="613"/>
      <c r="K195" s="614"/>
    </row>
    <row r="196" spans="1:11" ht="12.75">
      <c r="A196" s="624"/>
      <c r="B196" s="623"/>
      <c r="C196" s="619"/>
      <c r="D196" s="613"/>
      <c r="E196" s="612" t="s">
        <v>1280</v>
      </c>
      <c r="F196" s="613" t="s">
        <v>90</v>
      </c>
      <c r="G196" s="613"/>
      <c r="H196" s="613"/>
      <c r="I196" s="613"/>
      <c r="J196" s="613" t="s">
        <v>89</v>
      </c>
      <c r="K196" s="614" t="s">
        <v>522</v>
      </c>
    </row>
    <row r="197" spans="1:11" ht="25.5">
      <c r="A197" s="624"/>
      <c r="B197" s="623"/>
      <c r="C197" s="619"/>
      <c r="D197" s="613"/>
      <c r="E197" s="612"/>
      <c r="F197" s="15" t="s">
        <v>1323</v>
      </c>
      <c r="G197" s="15" t="s">
        <v>1324</v>
      </c>
      <c r="H197" s="15" t="s">
        <v>88</v>
      </c>
      <c r="I197" s="15" t="s">
        <v>521</v>
      </c>
      <c r="J197" s="613"/>
      <c r="K197" s="614"/>
    </row>
    <row r="198" spans="1:11" ht="12.75">
      <c r="A198" s="26" t="s">
        <v>1281</v>
      </c>
      <c r="B198" s="25" t="s">
        <v>1282</v>
      </c>
      <c r="C198" s="25" t="s">
        <v>1283</v>
      </c>
      <c r="D198" s="27" t="s">
        <v>1284</v>
      </c>
      <c r="E198" s="27" t="s">
        <v>1285</v>
      </c>
      <c r="F198" s="27" t="s">
        <v>1286</v>
      </c>
      <c r="G198" s="27" t="s">
        <v>1287</v>
      </c>
      <c r="H198" s="27" t="s">
        <v>1288</v>
      </c>
      <c r="I198" s="27" t="s">
        <v>1289</v>
      </c>
      <c r="J198" s="27" t="s">
        <v>1290</v>
      </c>
      <c r="K198" s="28" t="s">
        <v>1291</v>
      </c>
    </row>
    <row r="199" spans="1:11" ht="17.25" customHeight="1">
      <c r="A199" s="151">
        <v>5150</v>
      </c>
      <c r="B199" s="140">
        <v>912900</v>
      </c>
      <c r="C199" s="149" t="s">
        <v>1493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1583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1584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1494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1495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1496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1585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1243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937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1210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1211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954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1586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955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956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560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976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646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24" t="s">
        <v>193</v>
      </c>
      <c r="B217" s="623" t="s">
        <v>194</v>
      </c>
      <c r="C217" s="619" t="s">
        <v>195</v>
      </c>
      <c r="D217" s="613" t="s">
        <v>87</v>
      </c>
      <c r="E217" s="613" t="s">
        <v>1322</v>
      </c>
      <c r="F217" s="613"/>
      <c r="G217" s="613"/>
      <c r="H217" s="613"/>
      <c r="I217" s="613"/>
      <c r="J217" s="613"/>
      <c r="K217" s="614"/>
    </row>
    <row r="218" spans="1:11" ht="12.75">
      <c r="A218" s="624"/>
      <c r="B218" s="623"/>
      <c r="C218" s="619"/>
      <c r="D218" s="613"/>
      <c r="E218" s="612" t="s">
        <v>1280</v>
      </c>
      <c r="F218" s="613" t="s">
        <v>90</v>
      </c>
      <c r="G218" s="613"/>
      <c r="H218" s="613"/>
      <c r="I218" s="613"/>
      <c r="J218" s="613" t="s">
        <v>89</v>
      </c>
      <c r="K218" s="614" t="s">
        <v>522</v>
      </c>
    </row>
    <row r="219" spans="1:11" ht="25.5">
      <c r="A219" s="624"/>
      <c r="B219" s="623"/>
      <c r="C219" s="619"/>
      <c r="D219" s="613"/>
      <c r="E219" s="612"/>
      <c r="F219" s="15" t="s">
        <v>1323</v>
      </c>
      <c r="G219" s="15" t="s">
        <v>1324</v>
      </c>
      <c r="H219" s="15" t="s">
        <v>88</v>
      </c>
      <c r="I219" s="15" t="s">
        <v>521</v>
      </c>
      <c r="J219" s="613"/>
      <c r="K219" s="614"/>
    </row>
    <row r="220" spans="1:11" ht="12.75">
      <c r="A220" s="26" t="s">
        <v>1281</v>
      </c>
      <c r="B220" s="25" t="s">
        <v>1282</v>
      </c>
      <c r="C220" s="25" t="s">
        <v>1283</v>
      </c>
      <c r="D220" s="27" t="s">
        <v>1284</v>
      </c>
      <c r="E220" s="27" t="s">
        <v>1285</v>
      </c>
      <c r="F220" s="27" t="s">
        <v>1286</v>
      </c>
      <c r="G220" s="27" t="s">
        <v>1287</v>
      </c>
      <c r="H220" s="27" t="s">
        <v>1288</v>
      </c>
      <c r="I220" s="27" t="s">
        <v>1289</v>
      </c>
      <c r="J220" s="27" t="s">
        <v>1290</v>
      </c>
      <c r="K220" s="28" t="s">
        <v>1291</v>
      </c>
    </row>
    <row r="221" spans="1:11" ht="28.5" customHeight="1">
      <c r="A221" s="151">
        <v>5168</v>
      </c>
      <c r="B221" s="140">
        <v>922600</v>
      </c>
      <c r="C221" s="149" t="s">
        <v>348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1475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1244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1587</v>
      </c>
      <c r="D224" s="30">
        <f>D22+D176</f>
        <v>390030</v>
      </c>
      <c r="E224" s="30">
        <f t="shared" si="57"/>
        <v>372183</v>
      </c>
      <c r="F224" s="30">
        <f aca="true" t="shared" si="58" ref="F224:K224">F22+F176</f>
        <v>0</v>
      </c>
      <c r="G224" s="30">
        <f t="shared" si="58"/>
        <v>795</v>
      </c>
      <c r="H224" s="30">
        <f t="shared" si="58"/>
        <v>0</v>
      </c>
      <c r="I224" s="30">
        <f t="shared" si="58"/>
        <v>337523</v>
      </c>
      <c r="J224" s="30">
        <f t="shared" si="58"/>
        <v>0</v>
      </c>
      <c r="K224" s="31">
        <f t="shared" si="58"/>
        <v>33865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1230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1154</v>
      </c>
      <c r="K228" s="32"/>
    </row>
    <row r="229" spans="1:11" ht="12.75">
      <c r="A229" s="625" t="s">
        <v>193</v>
      </c>
      <c r="B229" s="615" t="s">
        <v>194</v>
      </c>
      <c r="C229" s="615" t="s">
        <v>195</v>
      </c>
      <c r="D229" s="615" t="s">
        <v>91</v>
      </c>
      <c r="E229" s="615" t="s">
        <v>1245</v>
      </c>
      <c r="F229" s="616"/>
      <c r="G229" s="616"/>
      <c r="H229" s="616"/>
      <c r="I229" s="616"/>
      <c r="J229" s="616"/>
      <c r="K229" s="617"/>
    </row>
    <row r="230" spans="1:11" ht="12.75">
      <c r="A230" s="628"/>
      <c r="B230" s="618"/>
      <c r="C230" s="618"/>
      <c r="D230" s="618"/>
      <c r="E230" s="613" t="s">
        <v>97</v>
      </c>
      <c r="F230" s="613" t="s">
        <v>1292</v>
      </c>
      <c r="G230" s="618"/>
      <c r="H230" s="618"/>
      <c r="I230" s="618"/>
      <c r="J230" s="613" t="s">
        <v>89</v>
      </c>
      <c r="K230" s="614" t="s">
        <v>522</v>
      </c>
    </row>
    <row r="231" spans="1:11" ht="25.5">
      <c r="A231" s="628"/>
      <c r="B231" s="618"/>
      <c r="C231" s="618"/>
      <c r="D231" s="618"/>
      <c r="E231" s="618"/>
      <c r="F231" s="15" t="s">
        <v>1246</v>
      </c>
      <c r="G231" s="15" t="s">
        <v>1324</v>
      </c>
      <c r="H231" s="15" t="s">
        <v>88</v>
      </c>
      <c r="I231" s="15" t="s">
        <v>521</v>
      </c>
      <c r="J231" s="618"/>
      <c r="K231" s="629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1588</v>
      </c>
      <c r="D233" s="20">
        <f>D234+D430</f>
        <v>390030</v>
      </c>
      <c r="E233" s="20">
        <f aca="true" t="shared" si="59" ref="E233:E304">SUM(F233:K233)</f>
        <v>379973</v>
      </c>
      <c r="F233" s="20">
        <f aca="true" t="shared" si="60" ref="F233:K233">F234+F430</f>
        <v>0</v>
      </c>
      <c r="G233" s="20">
        <f t="shared" si="60"/>
        <v>795</v>
      </c>
      <c r="H233" s="20">
        <f t="shared" si="60"/>
        <v>0</v>
      </c>
      <c r="I233" s="20">
        <f t="shared" si="60"/>
        <v>337523</v>
      </c>
      <c r="J233" s="20">
        <f t="shared" si="60"/>
        <v>0</v>
      </c>
      <c r="K233" s="21">
        <f t="shared" si="60"/>
        <v>41655</v>
      </c>
    </row>
    <row r="234" spans="1:11" ht="26.25" customHeight="1">
      <c r="A234" s="155">
        <v>5173</v>
      </c>
      <c r="B234" s="15">
        <v>400000</v>
      </c>
      <c r="C234" s="148" t="s">
        <v>1589</v>
      </c>
      <c r="D234" s="20">
        <f>D235+D261+D310+D329+D357+D370+D390+D409</f>
        <v>388130</v>
      </c>
      <c r="E234" s="20">
        <f t="shared" si="59"/>
        <v>378183</v>
      </c>
      <c r="F234" s="20">
        <f aca="true" t="shared" si="61" ref="F234:K234">F235+F261+F310+F329+F357+F370+F390+F409</f>
        <v>0</v>
      </c>
      <c r="G234" s="20">
        <f t="shared" si="61"/>
        <v>795</v>
      </c>
      <c r="H234" s="20">
        <f t="shared" si="61"/>
        <v>0</v>
      </c>
      <c r="I234" s="20">
        <f t="shared" si="61"/>
        <v>337523</v>
      </c>
      <c r="J234" s="20">
        <f t="shared" si="61"/>
        <v>0</v>
      </c>
      <c r="K234" s="21">
        <f t="shared" si="61"/>
        <v>39865</v>
      </c>
    </row>
    <row r="235" spans="1:11" ht="26.25" customHeight="1">
      <c r="A235" s="155">
        <v>5174</v>
      </c>
      <c r="B235" s="15">
        <v>410000</v>
      </c>
      <c r="C235" s="148" t="s">
        <v>1590</v>
      </c>
      <c r="D235" s="20">
        <f>D236+D238+D242+D244+D253+D255+D257+D259</f>
        <v>263260</v>
      </c>
      <c r="E235" s="20">
        <f t="shared" si="59"/>
        <v>259168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232296</v>
      </c>
      <c r="J235" s="20">
        <f t="shared" si="62"/>
        <v>0</v>
      </c>
      <c r="K235" s="21">
        <f t="shared" si="62"/>
        <v>26872</v>
      </c>
    </row>
    <row r="236" spans="1:11" ht="26.25" customHeight="1">
      <c r="A236" s="155">
        <v>5175</v>
      </c>
      <c r="B236" s="15">
        <v>411000</v>
      </c>
      <c r="C236" s="148" t="s">
        <v>1591</v>
      </c>
      <c r="D236" s="20">
        <f>D237</f>
        <v>216525</v>
      </c>
      <c r="E236" s="20">
        <f t="shared" si="59"/>
        <v>213432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195426</v>
      </c>
      <c r="J236" s="20">
        <f t="shared" si="63"/>
        <v>0</v>
      </c>
      <c r="K236" s="21">
        <f t="shared" si="63"/>
        <v>18006</v>
      </c>
    </row>
    <row r="237" spans="1:11" ht="24" customHeight="1">
      <c r="A237" s="156">
        <v>5176</v>
      </c>
      <c r="B237" s="140">
        <v>411100</v>
      </c>
      <c r="C237" s="149" t="s">
        <v>1247</v>
      </c>
      <c r="D237" s="22">
        <v>216525</v>
      </c>
      <c r="E237" s="23">
        <f t="shared" si="59"/>
        <v>213432</v>
      </c>
      <c r="F237" s="22"/>
      <c r="G237" s="22"/>
      <c r="H237" s="22"/>
      <c r="I237" s="22">
        <v>195426</v>
      </c>
      <c r="J237" s="22"/>
      <c r="K237" s="24">
        <v>18006</v>
      </c>
    </row>
    <row r="238" spans="1:11" ht="25.5">
      <c r="A238" s="155">
        <v>5177</v>
      </c>
      <c r="B238" s="15">
        <v>412000</v>
      </c>
      <c r="C238" s="148" t="s">
        <v>1592</v>
      </c>
      <c r="D238" s="20">
        <f>SUM(D239:D241)</f>
        <v>38600</v>
      </c>
      <c r="E238" s="20">
        <f t="shared" si="59"/>
        <v>37781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34593</v>
      </c>
      <c r="J238" s="20">
        <f t="shared" si="64"/>
        <v>0</v>
      </c>
      <c r="K238" s="21">
        <f t="shared" si="64"/>
        <v>3188</v>
      </c>
    </row>
    <row r="239" spans="1:11" ht="21.75" customHeight="1">
      <c r="A239" s="156">
        <v>5178</v>
      </c>
      <c r="B239" s="140">
        <v>412100</v>
      </c>
      <c r="C239" s="149" t="s">
        <v>1593</v>
      </c>
      <c r="D239" s="22">
        <v>26000</v>
      </c>
      <c r="E239" s="23">
        <f t="shared" si="59"/>
        <v>25328</v>
      </c>
      <c r="F239" s="22"/>
      <c r="G239" s="22"/>
      <c r="H239" s="22"/>
      <c r="I239" s="22">
        <v>23191</v>
      </c>
      <c r="J239" s="22"/>
      <c r="K239" s="24">
        <v>2137</v>
      </c>
    </row>
    <row r="240" spans="1:11" ht="21.75" customHeight="1">
      <c r="A240" s="156">
        <v>5179</v>
      </c>
      <c r="B240" s="140">
        <v>412200</v>
      </c>
      <c r="C240" s="149" t="s">
        <v>928</v>
      </c>
      <c r="D240" s="22">
        <v>11000</v>
      </c>
      <c r="E240" s="23">
        <f t="shared" si="59"/>
        <v>10870</v>
      </c>
      <c r="F240" s="22"/>
      <c r="G240" s="22"/>
      <c r="H240" s="22"/>
      <c r="I240" s="22">
        <v>9953</v>
      </c>
      <c r="J240" s="22"/>
      <c r="K240" s="24">
        <v>917</v>
      </c>
    </row>
    <row r="241" spans="1:11" ht="21.75" customHeight="1">
      <c r="A241" s="156">
        <v>5180</v>
      </c>
      <c r="B241" s="140">
        <v>412300</v>
      </c>
      <c r="C241" s="149" t="s">
        <v>929</v>
      </c>
      <c r="D241" s="22">
        <v>1600</v>
      </c>
      <c r="E241" s="23">
        <f t="shared" si="59"/>
        <v>1583</v>
      </c>
      <c r="F241" s="22"/>
      <c r="G241" s="22"/>
      <c r="H241" s="22"/>
      <c r="I241" s="22">
        <v>1449</v>
      </c>
      <c r="J241" s="22"/>
      <c r="K241" s="24">
        <v>134</v>
      </c>
    </row>
    <row r="242" spans="1:11" ht="21.75" customHeight="1">
      <c r="A242" s="155">
        <v>5181</v>
      </c>
      <c r="B242" s="15">
        <v>413000</v>
      </c>
      <c r="C242" s="148" t="s">
        <v>1594</v>
      </c>
      <c r="D242" s="20">
        <f>D243</f>
        <v>300</v>
      </c>
      <c r="E242" s="20">
        <f t="shared" si="59"/>
        <v>270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270</v>
      </c>
    </row>
    <row r="243" spans="1:11" ht="21.75" customHeight="1">
      <c r="A243" s="156">
        <v>5182</v>
      </c>
      <c r="B243" s="140">
        <v>413100</v>
      </c>
      <c r="C243" s="149" t="s">
        <v>930</v>
      </c>
      <c r="D243" s="22">
        <v>300</v>
      </c>
      <c r="E243" s="23">
        <f t="shared" si="59"/>
        <v>270</v>
      </c>
      <c r="F243" s="22"/>
      <c r="G243" s="22"/>
      <c r="H243" s="22"/>
      <c r="I243" s="22"/>
      <c r="J243" s="22"/>
      <c r="K243" s="24">
        <v>270</v>
      </c>
    </row>
    <row r="244" spans="1:11" ht="29.25" customHeight="1">
      <c r="A244" s="155">
        <v>5183</v>
      </c>
      <c r="B244" s="15">
        <v>414000</v>
      </c>
      <c r="C244" s="148" t="s">
        <v>1595</v>
      </c>
      <c r="D244" s="20">
        <f>SUM(D245:D252)</f>
        <v>1235</v>
      </c>
      <c r="E244" s="20">
        <f t="shared" si="59"/>
        <v>1188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30</v>
      </c>
      <c r="J244" s="20">
        <f t="shared" si="66"/>
        <v>0</v>
      </c>
      <c r="K244" s="21">
        <f t="shared" si="66"/>
        <v>1158</v>
      </c>
    </row>
    <row r="245" spans="1:11" ht="27" customHeight="1">
      <c r="A245" s="156">
        <v>5184</v>
      </c>
      <c r="B245" s="140">
        <v>414100</v>
      </c>
      <c r="C245" s="149" t="s">
        <v>1248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921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922</v>
      </c>
      <c r="D247" s="22">
        <v>1200</v>
      </c>
      <c r="E247" s="23">
        <f t="shared" si="59"/>
        <v>1155</v>
      </c>
      <c r="F247" s="22"/>
      <c r="G247" s="22"/>
      <c r="H247" s="22"/>
      <c r="I247" s="22"/>
      <c r="J247" s="22"/>
      <c r="K247" s="24">
        <v>1155</v>
      </c>
    </row>
    <row r="248" spans="1:11" ht="12.75">
      <c r="A248" s="624" t="s">
        <v>193</v>
      </c>
      <c r="B248" s="623" t="s">
        <v>194</v>
      </c>
      <c r="C248" s="619" t="s">
        <v>195</v>
      </c>
      <c r="D248" s="619" t="s">
        <v>92</v>
      </c>
      <c r="E248" s="613" t="s">
        <v>1245</v>
      </c>
      <c r="F248" s="618"/>
      <c r="G248" s="618"/>
      <c r="H248" s="618"/>
      <c r="I248" s="618"/>
      <c r="J248" s="618"/>
      <c r="K248" s="629"/>
    </row>
    <row r="249" spans="1:11" ht="12.75" customHeight="1">
      <c r="A249" s="624"/>
      <c r="B249" s="623"/>
      <c r="C249" s="619"/>
      <c r="D249" s="619"/>
      <c r="E249" s="613" t="s">
        <v>97</v>
      </c>
      <c r="F249" s="613" t="s">
        <v>1292</v>
      </c>
      <c r="G249" s="618"/>
      <c r="H249" s="618"/>
      <c r="I249" s="618"/>
      <c r="J249" s="613" t="s">
        <v>89</v>
      </c>
      <c r="K249" s="614" t="s">
        <v>522</v>
      </c>
    </row>
    <row r="250" spans="1:11" ht="25.5">
      <c r="A250" s="624"/>
      <c r="B250" s="623"/>
      <c r="C250" s="619"/>
      <c r="D250" s="619"/>
      <c r="E250" s="618"/>
      <c r="F250" s="15" t="s">
        <v>1246</v>
      </c>
      <c r="G250" s="15" t="s">
        <v>1324</v>
      </c>
      <c r="H250" s="15" t="s">
        <v>88</v>
      </c>
      <c r="I250" s="15" t="s">
        <v>521</v>
      </c>
      <c r="J250" s="618"/>
      <c r="K250" s="629"/>
    </row>
    <row r="251" spans="1:11" ht="12.75">
      <c r="A251" s="33" t="s">
        <v>1281</v>
      </c>
      <c r="B251" s="25" t="s">
        <v>1282</v>
      </c>
      <c r="C251" s="25" t="s">
        <v>1283</v>
      </c>
      <c r="D251" s="25" t="s">
        <v>1284</v>
      </c>
      <c r="E251" s="25" t="s">
        <v>1285</v>
      </c>
      <c r="F251" s="25" t="s">
        <v>1286</v>
      </c>
      <c r="G251" s="25" t="s">
        <v>1287</v>
      </c>
      <c r="H251" s="25" t="s">
        <v>1288</v>
      </c>
      <c r="I251" s="25" t="s">
        <v>1289</v>
      </c>
      <c r="J251" s="25" t="s">
        <v>1290</v>
      </c>
      <c r="K251" s="34" t="s">
        <v>1291</v>
      </c>
    </row>
    <row r="252" spans="1:11" ht="25.5">
      <c r="A252" s="156">
        <v>5187</v>
      </c>
      <c r="B252" s="140">
        <v>414400</v>
      </c>
      <c r="C252" s="149" t="s">
        <v>1420</v>
      </c>
      <c r="D252" s="22">
        <v>35</v>
      </c>
      <c r="E252" s="23">
        <f t="shared" si="59"/>
        <v>33</v>
      </c>
      <c r="F252" s="22"/>
      <c r="G252" s="22"/>
      <c r="H252" s="22"/>
      <c r="I252" s="22">
        <v>30</v>
      </c>
      <c r="J252" s="22"/>
      <c r="K252" s="24">
        <v>3</v>
      </c>
    </row>
    <row r="253" spans="1:11" ht="17.25" customHeight="1">
      <c r="A253" s="155">
        <v>5188</v>
      </c>
      <c r="B253" s="15">
        <v>415000</v>
      </c>
      <c r="C253" s="148" t="s">
        <v>1596</v>
      </c>
      <c r="D253" s="20">
        <f>D254</f>
        <v>2500</v>
      </c>
      <c r="E253" s="20">
        <f t="shared" si="59"/>
        <v>2454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2247</v>
      </c>
      <c r="J253" s="20">
        <f t="shared" si="67"/>
        <v>0</v>
      </c>
      <c r="K253" s="21">
        <f t="shared" si="67"/>
        <v>207</v>
      </c>
    </row>
    <row r="254" spans="1:11" ht="17.25" customHeight="1">
      <c r="A254" s="156">
        <v>5189</v>
      </c>
      <c r="B254" s="140">
        <v>415100</v>
      </c>
      <c r="C254" s="149" t="s">
        <v>1421</v>
      </c>
      <c r="D254" s="22">
        <v>2500</v>
      </c>
      <c r="E254" s="23">
        <f t="shared" si="59"/>
        <v>2454</v>
      </c>
      <c r="F254" s="22"/>
      <c r="G254" s="22"/>
      <c r="H254" s="22"/>
      <c r="I254" s="22">
        <v>2247</v>
      </c>
      <c r="J254" s="22"/>
      <c r="K254" s="24">
        <v>207</v>
      </c>
    </row>
    <row r="255" spans="1:11" ht="25.5">
      <c r="A255" s="155">
        <v>5190</v>
      </c>
      <c r="B255" s="15">
        <v>416000</v>
      </c>
      <c r="C255" s="148" t="s">
        <v>1597</v>
      </c>
      <c r="D255" s="20">
        <f>D256</f>
        <v>4100</v>
      </c>
      <c r="E255" s="94">
        <f t="shared" si="59"/>
        <v>4043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0</v>
      </c>
      <c r="J255" s="94">
        <f t="shared" si="68"/>
        <v>0</v>
      </c>
      <c r="K255" s="95">
        <f t="shared" si="68"/>
        <v>4043</v>
      </c>
    </row>
    <row r="256" spans="1:11" ht="17.25" customHeight="1">
      <c r="A256" s="156">
        <v>5191</v>
      </c>
      <c r="B256" s="140">
        <v>416100</v>
      </c>
      <c r="C256" s="149" t="s">
        <v>1422</v>
      </c>
      <c r="D256" s="22">
        <v>4100</v>
      </c>
      <c r="E256" s="23">
        <f t="shared" si="59"/>
        <v>4043</v>
      </c>
      <c r="F256" s="22"/>
      <c r="G256" s="22"/>
      <c r="H256" s="22"/>
      <c r="I256" s="22"/>
      <c r="J256" s="22"/>
      <c r="K256" s="24">
        <v>4043</v>
      </c>
    </row>
    <row r="257" spans="1:11" ht="17.25" customHeight="1">
      <c r="A257" s="155">
        <v>5192</v>
      </c>
      <c r="B257" s="15">
        <v>417000</v>
      </c>
      <c r="C257" s="148" t="s">
        <v>1598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924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1599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923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1600</v>
      </c>
      <c r="D261" s="20">
        <f>D262+D270+D276+D289+D297+D300</f>
        <v>123565</v>
      </c>
      <c r="E261" s="20">
        <f t="shared" si="59"/>
        <v>117729</v>
      </c>
      <c r="F261" s="20">
        <f aca="true" t="shared" si="71" ref="F261:K261">F262+F270+F276+F289+F297+F300</f>
        <v>0</v>
      </c>
      <c r="G261" s="20">
        <f t="shared" si="71"/>
        <v>795</v>
      </c>
      <c r="H261" s="20">
        <f t="shared" si="71"/>
        <v>0</v>
      </c>
      <c r="I261" s="20">
        <f t="shared" si="71"/>
        <v>105227</v>
      </c>
      <c r="J261" s="20">
        <f t="shared" si="71"/>
        <v>0</v>
      </c>
      <c r="K261" s="21">
        <f t="shared" si="71"/>
        <v>11707</v>
      </c>
    </row>
    <row r="262" spans="1:11" ht="17.25" customHeight="1">
      <c r="A262" s="155">
        <v>5197</v>
      </c>
      <c r="B262" s="15">
        <v>421000</v>
      </c>
      <c r="C262" s="148" t="s">
        <v>1601</v>
      </c>
      <c r="D262" s="20">
        <f>SUM(D263:D269)</f>
        <v>24350</v>
      </c>
      <c r="E262" s="20">
        <f t="shared" si="59"/>
        <v>22710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22185</v>
      </c>
      <c r="J262" s="20">
        <f t="shared" si="72"/>
        <v>0</v>
      </c>
      <c r="K262" s="21">
        <f t="shared" si="72"/>
        <v>525</v>
      </c>
    </row>
    <row r="263" spans="1:11" ht="17.25" customHeight="1">
      <c r="A263" s="156">
        <v>5198</v>
      </c>
      <c r="B263" s="140">
        <v>421100</v>
      </c>
      <c r="C263" s="149" t="s">
        <v>925</v>
      </c>
      <c r="D263" s="22">
        <v>750</v>
      </c>
      <c r="E263" s="23">
        <f t="shared" si="59"/>
        <v>742</v>
      </c>
      <c r="F263" s="22"/>
      <c r="G263" s="22"/>
      <c r="H263" s="22"/>
      <c r="I263" s="22">
        <v>679</v>
      </c>
      <c r="J263" s="22"/>
      <c r="K263" s="24">
        <v>63</v>
      </c>
    </row>
    <row r="264" spans="1:11" ht="17.25" customHeight="1">
      <c r="A264" s="156">
        <v>5199</v>
      </c>
      <c r="B264" s="140">
        <v>421200</v>
      </c>
      <c r="C264" s="149" t="s">
        <v>926</v>
      </c>
      <c r="D264" s="22">
        <v>18000</v>
      </c>
      <c r="E264" s="23">
        <f t="shared" si="59"/>
        <v>16501</v>
      </c>
      <c r="F264" s="22"/>
      <c r="G264" s="22"/>
      <c r="H264" s="22"/>
      <c r="I264" s="22">
        <v>16501</v>
      </c>
      <c r="J264" s="22"/>
      <c r="K264" s="24"/>
    </row>
    <row r="265" spans="1:11" ht="17.25" customHeight="1">
      <c r="A265" s="156">
        <v>5200</v>
      </c>
      <c r="B265" s="140">
        <v>421300</v>
      </c>
      <c r="C265" s="149" t="s">
        <v>927</v>
      </c>
      <c r="D265" s="22">
        <v>2800</v>
      </c>
      <c r="E265" s="23">
        <f t="shared" si="59"/>
        <v>2787</v>
      </c>
      <c r="F265" s="22"/>
      <c r="G265" s="22"/>
      <c r="H265" s="22"/>
      <c r="I265" s="22">
        <v>2552</v>
      </c>
      <c r="J265" s="22"/>
      <c r="K265" s="24">
        <v>235</v>
      </c>
    </row>
    <row r="266" spans="1:11" ht="17.25" customHeight="1">
      <c r="A266" s="156">
        <v>5201</v>
      </c>
      <c r="B266" s="140">
        <v>421400</v>
      </c>
      <c r="C266" s="149" t="s">
        <v>523</v>
      </c>
      <c r="D266" s="22">
        <v>1000</v>
      </c>
      <c r="E266" s="23">
        <f t="shared" si="59"/>
        <v>966</v>
      </c>
      <c r="F266" s="22"/>
      <c r="G266" s="22"/>
      <c r="H266" s="22"/>
      <c r="I266" s="22">
        <v>884</v>
      </c>
      <c r="J266" s="22"/>
      <c r="K266" s="24">
        <v>82</v>
      </c>
    </row>
    <row r="267" spans="1:11" ht="17.25" customHeight="1">
      <c r="A267" s="156">
        <v>5202</v>
      </c>
      <c r="B267" s="140">
        <v>421500</v>
      </c>
      <c r="C267" s="149" t="s">
        <v>524</v>
      </c>
      <c r="D267" s="22">
        <v>1800</v>
      </c>
      <c r="E267" s="23">
        <f t="shared" si="59"/>
        <v>1714</v>
      </c>
      <c r="F267" s="22"/>
      <c r="G267" s="22"/>
      <c r="H267" s="22"/>
      <c r="I267" s="22">
        <v>1569</v>
      </c>
      <c r="J267" s="22"/>
      <c r="K267" s="24">
        <v>145</v>
      </c>
    </row>
    <row r="268" spans="1:11" ht="17.25" customHeight="1">
      <c r="A268" s="156">
        <v>5203</v>
      </c>
      <c r="B268" s="140">
        <v>421600</v>
      </c>
      <c r="C268" s="149" t="s">
        <v>525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1411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5">
        <v>5205</v>
      </c>
      <c r="B270" s="15">
        <v>422000</v>
      </c>
      <c r="C270" s="148" t="s">
        <v>1602</v>
      </c>
      <c r="D270" s="20">
        <f>SUM(D271:D275)</f>
        <v>450</v>
      </c>
      <c r="E270" s="20">
        <f t="shared" si="59"/>
        <v>423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423</v>
      </c>
    </row>
    <row r="271" spans="1:11" ht="17.25" customHeight="1">
      <c r="A271" s="156">
        <v>5206</v>
      </c>
      <c r="B271" s="140">
        <v>422100</v>
      </c>
      <c r="C271" s="149" t="s">
        <v>919</v>
      </c>
      <c r="D271" s="22">
        <v>350</v>
      </c>
      <c r="E271" s="23">
        <f t="shared" si="59"/>
        <v>329</v>
      </c>
      <c r="F271" s="22"/>
      <c r="G271" s="22"/>
      <c r="H271" s="22"/>
      <c r="I271" s="22"/>
      <c r="J271" s="22"/>
      <c r="K271" s="24">
        <v>329</v>
      </c>
    </row>
    <row r="272" spans="1:11" ht="17.25" customHeight="1">
      <c r="A272" s="156">
        <v>5207</v>
      </c>
      <c r="B272" s="140">
        <v>422200</v>
      </c>
      <c r="C272" s="149" t="s">
        <v>742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743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289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1205</v>
      </c>
      <c r="D275" s="22">
        <v>100</v>
      </c>
      <c r="E275" s="23">
        <f t="shared" si="59"/>
        <v>94</v>
      </c>
      <c r="F275" s="22"/>
      <c r="G275" s="22"/>
      <c r="H275" s="22"/>
      <c r="I275" s="22"/>
      <c r="J275" s="22"/>
      <c r="K275" s="24">
        <v>94</v>
      </c>
    </row>
    <row r="276" spans="1:11" ht="17.25" customHeight="1">
      <c r="A276" s="155">
        <v>5211</v>
      </c>
      <c r="B276" s="15">
        <v>423000</v>
      </c>
      <c r="C276" s="148" t="s">
        <v>1603</v>
      </c>
      <c r="D276" s="20">
        <f>SUM(D277:D288)</f>
        <v>11210</v>
      </c>
      <c r="E276" s="20">
        <f t="shared" si="59"/>
        <v>10291</v>
      </c>
      <c r="F276" s="20">
        <f aca="true" t="shared" si="74" ref="F276:K276">SUM(F277:F288)</f>
        <v>0</v>
      </c>
      <c r="G276" s="20">
        <f t="shared" si="74"/>
        <v>795</v>
      </c>
      <c r="H276" s="20">
        <f t="shared" si="74"/>
        <v>0</v>
      </c>
      <c r="I276" s="20">
        <f t="shared" si="74"/>
        <v>1321</v>
      </c>
      <c r="J276" s="20">
        <f t="shared" si="74"/>
        <v>0</v>
      </c>
      <c r="K276" s="21">
        <f t="shared" si="74"/>
        <v>8175</v>
      </c>
    </row>
    <row r="277" spans="1:11" ht="17.25" customHeight="1">
      <c r="A277" s="156">
        <v>5212</v>
      </c>
      <c r="B277" s="140">
        <v>423100</v>
      </c>
      <c r="C277" s="149" t="s">
        <v>1206</v>
      </c>
      <c r="D277" s="22">
        <v>10</v>
      </c>
      <c r="E277" s="23">
        <f t="shared" si="59"/>
        <v>6</v>
      </c>
      <c r="F277" s="22"/>
      <c r="G277" s="22"/>
      <c r="H277" s="22"/>
      <c r="I277" s="22">
        <v>5</v>
      </c>
      <c r="J277" s="22"/>
      <c r="K277" s="24">
        <v>1</v>
      </c>
    </row>
    <row r="278" spans="1:11" ht="17.25" customHeight="1">
      <c r="A278" s="156">
        <v>5213</v>
      </c>
      <c r="B278" s="140">
        <v>423200</v>
      </c>
      <c r="C278" s="149" t="s">
        <v>1207</v>
      </c>
      <c r="D278" s="22">
        <v>700</v>
      </c>
      <c r="E278" s="23">
        <f t="shared" si="59"/>
        <v>625</v>
      </c>
      <c r="F278" s="22"/>
      <c r="G278" s="22"/>
      <c r="H278" s="22"/>
      <c r="I278" s="22">
        <v>572</v>
      </c>
      <c r="J278" s="22"/>
      <c r="K278" s="24">
        <v>53</v>
      </c>
    </row>
    <row r="279" spans="1:11" ht="17.25" customHeight="1">
      <c r="A279" s="156">
        <v>5214</v>
      </c>
      <c r="B279" s="140">
        <v>423300</v>
      </c>
      <c r="C279" s="149" t="s">
        <v>1208</v>
      </c>
      <c r="D279" s="22">
        <v>300</v>
      </c>
      <c r="E279" s="23">
        <f t="shared" si="59"/>
        <v>145</v>
      </c>
      <c r="F279" s="22"/>
      <c r="G279" s="22"/>
      <c r="H279" s="22"/>
      <c r="I279" s="22"/>
      <c r="J279" s="22"/>
      <c r="K279" s="24">
        <v>145</v>
      </c>
    </row>
    <row r="280" spans="1:11" ht="17.25" customHeight="1">
      <c r="A280" s="156">
        <v>5215</v>
      </c>
      <c r="B280" s="140">
        <v>423400</v>
      </c>
      <c r="C280" s="149" t="s">
        <v>318</v>
      </c>
      <c r="D280" s="22">
        <v>450</v>
      </c>
      <c r="E280" s="23">
        <f t="shared" si="59"/>
        <v>350</v>
      </c>
      <c r="F280" s="22"/>
      <c r="G280" s="22"/>
      <c r="H280" s="22"/>
      <c r="I280" s="22"/>
      <c r="J280" s="22"/>
      <c r="K280" s="24">
        <v>350</v>
      </c>
    </row>
    <row r="281" spans="1:11" ht="17.25" customHeight="1">
      <c r="A281" s="156">
        <v>5216</v>
      </c>
      <c r="B281" s="140">
        <v>423500</v>
      </c>
      <c r="C281" s="149" t="s">
        <v>768</v>
      </c>
      <c r="D281" s="22">
        <v>8000</v>
      </c>
      <c r="E281" s="23">
        <f t="shared" si="59"/>
        <v>7553</v>
      </c>
      <c r="F281" s="22"/>
      <c r="G281" s="22">
        <v>795</v>
      </c>
      <c r="H281" s="22"/>
      <c r="I281" s="22"/>
      <c r="J281" s="22"/>
      <c r="K281" s="24">
        <v>6758</v>
      </c>
    </row>
    <row r="282" spans="1:11" ht="17.25" customHeight="1">
      <c r="A282" s="156">
        <v>5217</v>
      </c>
      <c r="B282" s="140">
        <v>423600</v>
      </c>
      <c r="C282" s="149" t="s">
        <v>334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335</v>
      </c>
      <c r="D283" s="22">
        <v>850</v>
      </c>
      <c r="E283" s="23">
        <f t="shared" si="59"/>
        <v>799</v>
      </c>
      <c r="F283" s="22"/>
      <c r="G283" s="22"/>
      <c r="H283" s="22"/>
      <c r="I283" s="22"/>
      <c r="J283" s="22"/>
      <c r="K283" s="24">
        <v>799</v>
      </c>
    </row>
    <row r="284" spans="1:11" ht="12.75">
      <c r="A284" s="624" t="s">
        <v>193</v>
      </c>
      <c r="B284" s="623" t="s">
        <v>194</v>
      </c>
      <c r="C284" s="619" t="s">
        <v>195</v>
      </c>
      <c r="D284" s="619" t="s">
        <v>92</v>
      </c>
      <c r="E284" s="613" t="s">
        <v>1245</v>
      </c>
      <c r="F284" s="618"/>
      <c r="G284" s="618"/>
      <c r="H284" s="618"/>
      <c r="I284" s="618"/>
      <c r="J284" s="618"/>
      <c r="K284" s="629"/>
    </row>
    <row r="285" spans="1:11" ht="12.75" customHeight="1">
      <c r="A285" s="624"/>
      <c r="B285" s="623"/>
      <c r="C285" s="619"/>
      <c r="D285" s="619"/>
      <c r="E285" s="613" t="s">
        <v>97</v>
      </c>
      <c r="F285" s="613" t="s">
        <v>1292</v>
      </c>
      <c r="G285" s="618"/>
      <c r="H285" s="618"/>
      <c r="I285" s="618"/>
      <c r="J285" s="613" t="s">
        <v>89</v>
      </c>
      <c r="K285" s="614" t="s">
        <v>522</v>
      </c>
    </row>
    <row r="286" spans="1:11" ht="25.5">
      <c r="A286" s="624"/>
      <c r="B286" s="623"/>
      <c r="C286" s="619"/>
      <c r="D286" s="619"/>
      <c r="E286" s="618"/>
      <c r="F286" s="15" t="s">
        <v>1246</v>
      </c>
      <c r="G286" s="15" t="s">
        <v>1324</v>
      </c>
      <c r="H286" s="15" t="s">
        <v>88</v>
      </c>
      <c r="I286" s="15" t="s">
        <v>521</v>
      </c>
      <c r="J286" s="618"/>
      <c r="K286" s="629"/>
    </row>
    <row r="287" spans="1:11" ht="12.75">
      <c r="A287" s="33" t="s">
        <v>1281</v>
      </c>
      <c r="B287" s="25" t="s">
        <v>1282</v>
      </c>
      <c r="C287" s="25" t="s">
        <v>1283</v>
      </c>
      <c r="D287" s="25" t="s">
        <v>1284</v>
      </c>
      <c r="E287" s="25" t="s">
        <v>1285</v>
      </c>
      <c r="F287" s="25" t="s">
        <v>1286</v>
      </c>
      <c r="G287" s="25" t="s">
        <v>1287</v>
      </c>
      <c r="H287" s="25" t="s">
        <v>1288</v>
      </c>
      <c r="I287" s="25" t="s">
        <v>1289</v>
      </c>
      <c r="J287" s="25" t="s">
        <v>1290</v>
      </c>
      <c r="K287" s="34" t="s">
        <v>1291</v>
      </c>
    </row>
    <row r="288" spans="1:11" ht="18.75" customHeight="1">
      <c r="A288" s="156">
        <v>5219</v>
      </c>
      <c r="B288" s="140">
        <v>423900</v>
      </c>
      <c r="C288" s="149" t="s">
        <v>336</v>
      </c>
      <c r="D288" s="22">
        <v>900</v>
      </c>
      <c r="E288" s="23">
        <f t="shared" si="59"/>
        <v>813</v>
      </c>
      <c r="F288" s="22"/>
      <c r="G288" s="22"/>
      <c r="H288" s="22"/>
      <c r="I288" s="22">
        <v>744</v>
      </c>
      <c r="J288" s="22"/>
      <c r="K288" s="24">
        <v>69</v>
      </c>
    </row>
    <row r="289" spans="1:11" ht="18.75" customHeight="1">
      <c r="A289" s="155">
        <v>5220</v>
      </c>
      <c r="B289" s="15">
        <v>424000</v>
      </c>
      <c r="C289" s="148" t="s">
        <v>1604</v>
      </c>
      <c r="D289" s="20">
        <f>SUM(D290:D296)</f>
        <v>1300</v>
      </c>
      <c r="E289" s="20">
        <f t="shared" si="59"/>
        <v>1224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768</v>
      </c>
      <c r="J289" s="20">
        <f t="shared" si="75"/>
        <v>0</v>
      </c>
      <c r="K289" s="21">
        <f t="shared" si="75"/>
        <v>456</v>
      </c>
    </row>
    <row r="290" spans="1:11" ht="18.75" customHeight="1">
      <c r="A290" s="156">
        <v>5221</v>
      </c>
      <c r="B290" s="140">
        <v>424100</v>
      </c>
      <c r="C290" s="149" t="s">
        <v>337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338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339</v>
      </c>
      <c r="D292" s="22">
        <v>500</v>
      </c>
      <c r="E292" s="23">
        <f t="shared" si="59"/>
        <v>487</v>
      </c>
      <c r="F292" s="22"/>
      <c r="G292" s="22"/>
      <c r="H292" s="22"/>
      <c r="I292" s="22">
        <v>446</v>
      </c>
      <c r="J292" s="22"/>
      <c r="K292" s="24">
        <v>41</v>
      </c>
    </row>
    <row r="293" spans="1:11" ht="18.75" customHeight="1">
      <c r="A293" s="156">
        <v>5224</v>
      </c>
      <c r="B293" s="140">
        <v>424400</v>
      </c>
      <c r="C293" s="149" t="s">
        <v>156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157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1231</v>
      </c>
      <c r="D295" s="22">
        <v>400</v>
      </c>
      <c r="E295" s="23">
        <f t="shared" si="59"/>
        <v>352</v>
      </c>
      <c r="F295" s="22"/>
      <c r="G295" s="22"/>
      <c r="H295" s="22"/>
      <c r="I295" s="22">
        <v>322</v>
      </c>
      <c r="J295" s="22"/>
      <c r="K295" s="24">
        <v>30</v>
      </c>
    </row>
    <row r="296" spans="1:11" ht="18.75" customHeight="1">
      <c r="A296" s="156">
        <v>5227</v>
      </c>
      <c r="B296" s="140">
        <v>424900</v>
      </c>
      <c r="C296" s="149" t="s">
        <v>1232</v>
      </c>
      <c r="D296" s="22">
        <v>400</v>
      </c>
      <c r="E296" s="23">
        <f t="shared" si="59"/>
        <v>385</v>
      </c>
      <c r="F296" s="22"/>
      <c r="G296" s="22"/>
      <c r="H296" s="22"/>
      <c r="I296" s="22"/>
      <c r="J296" s="22"/>
      <c r="K296" s="24">
        <v>385</v>
      </c>
    </row>
    <row r="297" spans="1:11" ht="27.75" customHeight="1">
      <c r="A297" s="155">
        <v>5228</v>
      </c>
      <c r="B297" s="15">
        <v>425000</v>
      </c>
      <c r="C297" s="148" t="s">
        <v>1605</v>
      </c>
      <c r="D297" s="20">
        <f>D298+D299</f>
        <v>11105</v>
      </c>
      <c r="E297" s="20">
        <f t="shared" si="59"/>
        <v>9769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8945</v>
      </c>
      <c r="J297" s="20">
        <f t="shared" si="76"/>
        <v>0</v>
      </c>
      <c r="K297" s="21">
        <f t="shared" si="76"/>
        <v>824</v>
      </c>
    </row>
    <row r="298" spans="1:11" ht="18.75" customHeight="1">
      <c r="A298" s="156">
        <v>5229</v>
      </c>
      <c r="B298" s="140">
        <v>425100</v>
      </c>
      <c r="C298" s="149" t="s">
        <v>555</v>
      </c>
      <c r="D298" s="22">
        <v>2500</v>
      </c>
      <c r="E298" s="23">
        <f t="shared" si="59"/>
        <v>2280</v>
      </c>
      <c r="F298" s="22"/>
      <c r="G298" s="22"/>
      <c r="H298" s="22"/>
      <c r="I298" s="22">
        <v>2088</v>
      </c>
      <c r="J298" s="22"/>
      <c r="K298" s="24">
        <v>192</v>
      </c>
    </row>
    <row r="299" spans="1:11" ht="18.75" customHeight="1">
      <c r="A299" s="156">
        <v>5230</v>
      </c>
      <c r="B299" s="140">
        <v>425200</v>
      </c>
      <c r="C299" s="149" t="s">
        <v>556</v>
      </c>
      <c r="D299" s="22">
        <v>8605</v>
      </c>
      <c r="E299" s="23">
        <f t="shared" si="59"/>
        <v>7489</v>
      </c>
      <c r="F299" s="22"/>
      <c r="G299" s="22"/>
      <c r="H299" s="22"/>
      <c r="I299" s="22">
        <v>6857</v>
      </c>
      <c r="J299" s="22"/>
      <c r="K299" s="24">
        <v>632</v>
      </c>
    </row>
    <row r="300" spans="1:11" ht="18.75" customHeight="1">
      <c r="A300" s="155">
        <v>5231</v>
      </c>
      <c r="B300" s="15">
        <v>426000</v>
      </c>
      <c r="C300" s="148" t="s">
        <v>1606</v>
      </c>
      <c r="D300" s="20">
        <f>SUM(D301:D309)</f>
        <v>75150</v>
      </c>
      <c r="E300" s="20">
        <f t="shared" si="59"/>
        <v>73312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72008</v>
      </c>
      <c r="J300" s="20">
        <f t="shared" si="77"/>
        <v>0</v>
      </c>
      <c r="K300" s="21">
        <f t="shared" si="77"/>
        <v>1304</v>
      </c>
    </row>
    <row r="301" spans="1:11" ht="18.75" customHeight="1">
      <c r="A301" s="156">
        <v>5232</v>
      </c>
      <c r="B301" s="140">
        <v>426100</v>
      </c>
      <c r="C301" s="149" t="s">
        <v>557</v>
      </c>
      <c r="D301" s="22">
        <v>1600</v>
      </c>
      <c r="E301" s="23">
        <f t="shared" si="59"/>
        <v>1469</v>
      </c>
      <c r="F301" s="22"/>
      <c r="G301" s="22"/>
      <c r="H301" s="22"/>
      <c r="I301" s="22">
        <v>1345</v>
      </c>
      <c r="J301" s="22"/>
      <c r="K301" s="24">
        <v>124</v>
      </c>
    </row>
    <row r="302" spans="1:11" ht="18.75" customHeight="1">
      <c r="A302" s="156">
        <v>5233</v>
      </c>
      <c r="B302" s="140">
        <v>426200</v>
      </c>
      <c r="C302" s="149" t="s">
        <v>1607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558</v>
      </c>
      <c r="D303" s="22">
        <v>350</v>
      </c>
      <c r="E303" s="23">
        <f t="shared" si="59"/>
        <v>254</v>
      </c>
      <c r="F303" s="22"/>
      <c r="G303" s="22"/>
      <c r="H303" s="22"/>
      <c r="I303" s="22">
        <v>232</v>
      </c>
      <c r="J303" s="22"/>
      <c r="K303" s="24">
        <v>22</v>
      </c>
    </row>
    <row r="304" spans="1:11" ht="18.75" customHeight="1">
      <c r="A304" s="156">
        <v>5235</v>
      </c>
      <c r="B304" s="140">
        <v>426400</v>
      </c>
      <c r="C304" s="149" t="s">
        <v>559</v>
      </c>
      <c r="D304" s="22">
        <v>11000</v>
      </c>
      <c r="E304" s="23">
        <f t="shared" si="59"/>
        <v>10890</v>
      </c>
      <c r="F304" s="54"/>
      <c r="G304" s="54"/>
      <c r="H304" s="54"/>
      <c r="I304" s="54">
        <v>9971</v>
      </c>
      <c r="J304" s="54"/>
      <c r="K304" s="55">
        <v>919</v>
      </c>
    </row>
    <row r="305" spans="1:11" ht="18.75" customHeight="1">
      <c r="A305" s="156">
        <v>5236</v>
      </c>
      <c r="B305" s="140">
        <v>426500</v>
      </c>
      <c r="C305" s="149" t="s">
        <v>179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180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181</v>
      </c>
      <c r="D307" s="22">
        <v>28000</v>
      </c>
      <c r="E307" s="23">
        <f t="shared" si="78"/>
        <v>27247</v>
      </c>
      <c r="F307" s="22"/>
      <c r="G307" s="22"/>
      <c r="H307" s="22"/>
      <c r="I307" s="22">
        <v>27247</v>
      </c>
      <c r="J307" s="22"/>
      <c r="K307" s="24"/>
    </row>
    <row r="308" spans="1:11" ht="18.75" customHeight="1">
      <c r="A308" s="156">
        <v>5239</v>
      </c>
      <c r="B308" s="140">
        <v>426800</v>
      </c>
      <c r="C308" s="149" t="s">
        <v>1241</v>
      </c>
      <c r="D308" s="22">
        <v>31000</v>
      </c>
      <c r="E308" s="23">
        <f t="shared" si="78"/>
        <v>30627</v>
      </c>
      <c r="F308" s="22"/>
      <c r="G308" s="22"/>
      <c r="H308" s="22"/>
      <c r="I308" s="22">
        <v>30627</v>
      </c>
      <c r="J308" s="22"/>
      <c r="K308" s="24"/>
    </row>
    <row r="309" spans="1:11" ht="18.75" customHeight="1">
      <c r="A309" s="156">
        <v>5240</v>
      </c>
      <c r="B309" s="140">
        <v>426900</v>
      </c>
      <c r="C309" s="149" t="s">
        <v>182</v>
      </c>
      <c r="D309" s="22">
        <v>3200</v>
      </c>
      <c r="E309" s="23">
        <f t="shared" si="78"/>
        <v>2825</v>
      </c>
      <c r="F309" s="22"/>
      <c r="G309" s="22"/>
      <c r="H309" s="22"/>
      <c r="I309" s="22">
        <v>2586</v>
      </c>
      <c r="J309" s="22"/>
      <c r="K309" s="24">
        <v>239</v>
      </c>
    </row>
    <row r="310" spans="1:11" ht="25.5">
      <c r="A310" s="155">
        <v>5241</v>
      </c>
      <c r="B310" s="15">
        <v>430000</v>
      </c>
      <c r="C310" s="148" t="s">
        <v>1608</v>
      </c>
      <c r="D310" s="20">
        <f>D311+D319+D321+D323+D327</f>
        <v>995</v>
      </c>
      <c r="E310" s="20">
        <f t="shared" si="78"/>
        <v>994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994</v>
      </c>
    </row>
    <row r="311" spans="1:11" ht="25.5">
      <c r="A311" s="155">
        <v>5242</v>
      </c>
      <c r="B311" s="15">
        <v>431000</v>
      </c>
      <c r="C311" s="148" t="s">
        <v>1609</v>
      </c>
      <c r="D311" s="20">
        <f>SUM(D312:D314)</f>
        <v>995</v>
      </c>
      <c r="E311" s="20">
        <f t="shared" si="78"/>
        <v>994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994</v>
      </c>
    </row>
    <row r="312" spans="1:11" ht="18.75" customHeight="1">
      <c r="A312" s="156">
        <v>5243</v>
      </c>
      <c r="B312" s="140">
        <v>431100</v>
      </c>
      <c r="C312" s="149" t="s">
        <v>1610</v>
      </c>
      <c r="D312" s="22">
        <v>515</v>
      </c>
      <c r="E312" s="23">
        <f t="shared" si="78"/>
        <v>514</v>
      </c>
      <c r="F312" s="22"/>
      <c r="G312" s="22"/>
      <c r="H312" s="22"/>
      <c r="I312" s="22"/>
      <c r="J312" s="22"/>
      <c r="K312" s="24">
        <v>514</v>
      </c>
    </row>
    <row r="313" spans="1:11" ht="18.75" customHeight="1">
      <c r="A313" s="156">
        <v>5244</v>
      </c>
      <c r="B313" s="140">
        <v>431200</v>
      </c>
      <c r="C313" s="149" t="s">
        <v>319</v>
      </c>
      <c r="D313" s="22">
        <v>480</v>
      </c>
      <c r="E313" s="23">
        <f t="shared" si="78"/>
        <v>480</v>
      </c>
      <c r="F313" s="22"/>
      <c r="G313" s="22"/>
      <c r="H313" s="22"/>
      <c r="I313" s="22"/>
      <c r="J313" s="22"/>
      <c r="K313" s="24">
        <v>480</v>
      </c>
    </row>
    <row r="314" spans="1:11" ht="18.75" customHeight="1">
      <c r="A314" s="156">
        <v>5245</v>
      </c>
      <c r="B314" s="140">
        <v>431300</v>
      </c>
      <c r="C314" s="149" t="s">
        <v>320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24" t="s">
        <v>193</v>
      </c>
      <c r="B315" s="623" t="s">
        <v>194</v>
      </c>
      <c r="C315" s="619" t="s">
        <v>195</v>
      </c>
      <c r="D315" s="619" t="s">
        <v>92</v>
      </c>
      <c r="E315" s="613" t="s">
        <v>1245</v>
      </c>
      <c r="F315" s="618"/>
      <c r="G315" s="618"/>
      <c r="H315" s="618"/>
      <c r="I315" s="618"/>
      <c r="J315" s="618"/>
      <c r="K315" s="629"/>
    </row>
    <row r="316" spans="1:11" ht="12.75" customHeight="1">
      <c r="A316" s="624"/>
      <c r="B316" s="623"/>
      <c r="C316" s="619"/>
      <c r="D316" s="619"/>
      <c r="E316" s="613" t="s">
        <v>97</v>
      </c>
      <c r="F316" s="613" t="s">
        <v>1292</v>
      </c>
      <c r="G316" s="618"/>
      <c r="H316" s="618"/>
      <c r="I316" s="618"/>
      <c r="J316" s="613" t="s">
        <v>89</v>
      </c>
      <c r="K316" s="614" t="s">
        <v>522</v>
      </c>
    </row>
    <row r="317" spans="1:11" ht="25.5">
      <c r="A317" s="624"/>
      <c r="B317" s="623"/>
      <c r="C317" s="619"/>
      <c r="D317" s="619"/>
      <c r="E317" s="618"/>
      <c r="F317" s="15" t="s">
        <v>1246</v>
      </c>
      <c r="G317" s="15" t="s">
        <v>1324</v>
      </c>
      <c r="H317" s="15" t="s">
        <v>88</v>
      </c>
      <c r="I317" s="15" t="s">
        <v>521</v>
      </c>
      <c r="J317" s="618"/>
      <c r="K317" s="629"/>
    </row>
    <row r="318" spans="1:11" ht="12.75">
      <c r="A318" s="33" t="s">
        <v>1281</v>
      </c>
      <c r="B318" s="25" t="s">
        <v>1282</v>
      </c>
      <c r="C318" s="25" t="s">
        <v>1283</v>
      </c>
      <c r="D318" s="25" t="s">
        <v>1284</v>
      </c>
      <c r="E318" s="25" t="s">
        <v>1285</v>
      </c>
      <c r="F318" s="25" t="s">
        <v>1286</v>
      </c>
      <c r="G318" s="25" t="s">
        <v>1287</v>
      </c>
      <c r="H318" s="25" t="s">
        <v>1288</v>
      </c>
      <c r="I318" s="25" t="s">
        <v>1289</v>
      </c>
      <c r="J318" s="25" t="s">
        <v>1290</v>
      </c>
      <c r="K318" s="34" t="s">
        <v>1291</v>
      </c>
    </row>
    <row r="319" spans="1:11" ht="27.75" customHeight="1">
      <c r="A319" s="155">
        <v>5246</v>
      </c>
      <c r="B319" s="15">
        <v>432000</v>
      </c>
      <c r="C319" s="148" t="s">
        <v>1611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430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1612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321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1613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322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323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324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1614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325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1615</v>
      </c>
      <c r="D329" s="20">
        <f>D330+D340+D351+D353</f>
        <v>0</v>
      </c>
      <c r="E329" s="20">
        <f t="shared" si="78"/>
        <v>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5">
        <v>5257</v>
      </c>
      <c r="B330" s="15">
        <v>441000</v>
      </c>
      <c r="C330" s="148" t="s">
        <v>1616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757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758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759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760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761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1303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634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635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567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1617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431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636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637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638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24" t="s">
        <v>193</v>
      </c>
      <c r="B345" s="623" t="s">
        <v>194</v>
      </c>
      <c r="C345" s="619" t="s">
        <v>195</v>
      </c>
      <c r="D345" s="619" t="s">
        <v>92</v>
      </c>
      <c r="E345" s="613" t="s">
        <v>1245</v>
      </c>
      <c r="F345" s="618"/>
      <c r="G345" s="618"/>
      <c r="H345" s="618"/>
      <c r="I345" s="618"/>
      <c r="J345" s="618"/>
      <c r="K345" s="629"/>
    </row>
    <row r="346" spans="1:11" ht="12.75" customHeight="1">
      <c r="A346" s="624"/>
      <c r="B346" s="623"/>
      <c r="C346" s="619"/>
      <c r="D346" s="619"/>
      <c r="E346" s="613" t="s">
        <v>97</v>
      </c>
      <c r="F346" s="613" t="s">
        <v>1292</v>
      </c>
      <c r="G346" s="618"/>
      <c r="H346" s="618"/>
      <c r="I346" s="618"/>
      <c r="J346" s="613" t="s">
        <v>89</v>
      </c>
      <c r="K346" s="614" t="s">
        <v>522</v>
      </c>
    </row>
    <row r="347" spans="1:11" ht="25.5">
      <c r="A347" s="624"/>
      <c r="B347" s="623"/>
      <c r="C347" s="619"/>
      <c r="D347" s="619"/>
      <c r="E347" s="618"/>
      <c r="F347" s="15" t="s">
        <v>1246</v>
      </c>
      <c r="G347" s="15" t="s">
        <v>1324</v>
      </c>
      <c r="H347" s="15" t="s">
        <v>88</v>
      </c>
      <c r="I347" s="15" t="s">
        <v>521</v>
      </c>
      <c r="J347" s="618"/>
      <c r="K347" s="629"/>
    </row>
    <row r="348" spans="1:11" ht="12.75">
      <c r="A348" s="33" t="s">
        <v>1281</v>
      </c>
      <c r="B348" s="25" t="s">
        <v>1282</v>
      </c>
      <c r="C348" s="25" t="s">
        <v>1283</v>
      </c>
      <c r="D348" s="25" t="s">
        <v>1284</v>
      </c>
      <c r="E348" s="25" t="s">
        <v>1285</v>
      </c>
      <c r="F348" s="25" t="s">
        <v>1286</v>
      </c>
      <c r="G348" s="25" t="s">
        <v>1287</v>
      </c>
      <c r="H348" s="25" t="s">
        <v>1288</v>
      </c>
      <c r="I348" s="25" t="s">
        <v>1289</v>
      </c>
      <c r="J348" s="25" t="s">
        <v>1290</v>
      </c>
      <c r="K348" s="34" t="s">
        <v>1291</v>
      </c>
    </row>
    <row r="349" spans="1:11" ht="18.75" customHeight="1">
      <c r="A349" s="156">
        <v>5272</v>
      </c>
      <c r="B349" s="140">
        <v>442500</v>
      </c>
      <c r="C349" s="149" t="s">
        <v>1305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1306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1618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327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1619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6">
        <v>5277</v>
      </c>
      <c r="B354" s="140">
        <v>444100</v>
      </c>
      <c r="C354" s="149" t="s">
        <v>345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346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432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1620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1621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774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775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1622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776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777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1623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778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1223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1624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1224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1225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1625</v>
      </c>
      <c r="D370" s="20">
        <f>D375+D378+D381+D384+D387</f>
        <v>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>
      <c r="A371" s="624" t="s">
        <v>193</v>
      </c>
      <c r="B371" s="623" t="s">
        <v>194</v>
      </c>
      <c r="C371" s="619" t="s">
        <v>195</v>
      </c>
      <c r="D371" s="619" t="s">
        <v>92</v>
      </c>
      <c r="E371" s="613" t="s">
        <v>1245</v>
      </c>
      <c r="F371" s="618"/>
      <c r="G371" s="618"/>
      <c r="H371" s="618"/>
      <c r="I371" s="618"/>
      <c r="J371" s="618"/>
      <c r="K371" s="629"/>
    </row>
    <row r="372" spans="1:11" ht="12.75" customHeight="1">
      <c r="A372" s="624"/>
      <c r="B372" s="623"/>
      <c r="C372" s="619"/>
      <c r="D372" s="619"/>
      <c r="E372" s="613" t="s">
        <v>97</v>
      </c>
      <c r="F372" s="613" t="s">
        <v>1292</v>
      </c>
      <c r="G372" s="618"/>
      <c r="H372" s="618"/>
      <c r="I372" s="618"/>
      <c r="J372" s="613" t="s">
        <v>89</v>
      </c>
      <c r="K372" s="614" t="s">
        <v>522</v>
      </c>
    </row>
    <row r="373" spans="1:11" ht="25.5">
      <c r="A373" s="624"/>
      <c r="B373" s="623"/>
      <c r="C373" s="619"/>
      <c r="D373" s="619"/>
      <c r="E373" s="618"/>
      <c r="F373" s="15" t="s">
        <v>1246</v>
      </c>
      <c r="G373" s="15" t="s">
        <v>1324</v>
      </c>
      <c r="H373" s="15" t="s">
        <v>88</v>
      </c>
      <c r="I373" s="15" t="s">
        <v>521</v>
      </c>
      <c r="J373" s="618"/>
      <c r="K373" s="629"/>
    </row>
    <row r="374" spans="1:11" ht="12.75">
      <c r="A374" s="33" t="s">
        <v>1281</v>
      </c>
      <c r="B374" s="25" t="s">
        <v>1282</v>
      </c>
      <c r="C374" s="25" t="s">
        <v>1283</v>
      </c>
      <c r="D374" s="25" t="s">
        <v>1284</v>
      </c>
      <c r="E374" s="25" t="s">
        <v>1285</v>
      </c>
      <c r="F374" s="25" t="s">
        <v>1286</v>
      </c>
      <c r="G374" s="25" t="s">
        <v>1287</v>
      </c>
      <c r="H374" s="25" t="s">
        <v>1288</v>
      </c>
      <c r="I374" s="25" t="s">
        <v>1289</v>
      </c>
      <c r="J374" s="25" t="s">
        <v>1290</v>
      </c>
      <c r="K374" s="34" t="s">
        <v>1291</v>
      </c>
    </row>
    <row r="375" spans="1:11" ht="15.75" customHeight="1">
      <c r="A375" s="155">
        <v>5294</v>
      </c>
      <c r="B375" s="15">
        <v>461000</v>
      </c>
      <c r="C375" s="148" t="s">
        <v>1626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1226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1227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1627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328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1338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1628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1209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1304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1629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516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517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1630</v>
      </c>
      <c r="D387" s="20">
        <f>D388+D389</f>
        <v>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518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519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1631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1632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647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552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553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1633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24" t="s">
        <v>193</v>
      </c>
      <c r="B396" s="623" t="s">
        <v>194</v>
      </c>
      <c r="C396" s="619" t="s">
        <v>195</v>
      </c>
      <c r="D396" s="619" t="s">
        <v>92</v>
      </c>
      <c r="E396" s="613" t="s">
        <v>1245</v>
      </c>
      <c r="F396" s="618"/>
      <c r="G396" s="618"/>
      <c r="H396" s="618"/>
      <c r="I396" s="618"/>
      <c r="J396" s="618"/>
      <c r="K396" s="629"/>
    </row>
    <row r="397" spans="1:11" ht="12.75" customHeight="1">
      <c r="A397" s="624"/>
      <c r="B397" s="623"/>
      <c r="C397" s="619"/>
      <c r="D397" s="619"/>
      <c r="E397" s="613" t="s">
        <v>97</v>
      </c>
      <c r="F397" s="613" t="s">
        <v>1292</v>
      </c>
      <c r="G397" s="618"/>
      <c r="H397" s="618"/>
      <c r="I397" s="618"/>
      <c r="J397" s="613" t="s">
        <v>89</v>
      </c>
      <c r="K397" s="614" t="s">
        <v>522</v>
      </c>
    </row>
    <row r="398" spans="1:11" ht="25.5">
      <c r="A398" s="624"/>
      <c r="B398" s="623"/>
      <c r="C398" s="619"/>
      <c r="D398" s="619"/>
      <c r="E398" s="618"/>
      <c r="F398" s="15" t="s">
        <v>1246</v>
      </c>
      <c r="G398" s="15" t="s">
        <v>1324</v>
      </c>
      <c r="H398" s="15" t="s">
        <v>88</v>
      </c>
      <c r="I398" s="15" t="s">
        <v>521</v>
      </c>
      <c r="J398" s="618"/>
      <c r="K398" s="629"/>
    </row>
    <row r="399" spans="1:11" ht="12.75">
      <c r="A399" s="33" t="s">
        <v>1281</v>
      </c>
      <c r="B399" s="25" t="s">
        <v>1282</v>
      </c>
      <c r="C399" s="25" t="s">
        <v>1283</v>
      </c>
      <c r="D399" s="25" t="s">
        <v>1284</v>
      </c>
      <c r="E399" s="25" t="s">
        <v>1285</v>
      </c>
      <c r="F399" s="25" t="s">
        <v>1286</v>
      </c>
      <c r="G399" s="25" t="s">
        <v>1287</v>
      </c>
      <c r="H399" s="25" t="s">
        <v>1288</v>
      </c>
      <c r="I399" s="25" t="s">
        <v>1289</v>
      </c>
      <c r="J399" s="25" t="s">
        <v>1290</v>
      </c>
      <c r="K399" s="34" t="s">
        <v>1291</v>
      </c>
    </row>
    <row r="400" spans="1:11" ht="18.75" customHeight="1">
      <c r="A400" s="156">
        <v>5315</v>
      </c>
      <c r="B400" s="140">
        <v>472100</v>
      </c>
      <c r="C400" s="149" t="s">
        <v>554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1634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1635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1636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497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498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1637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40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1481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41</v>
      </c>
      <c r="D409" s="20">
        <f>D410+D413+D417+D419+D422+D428</f>
        <v>310</v>
      </c>
      <c r="E409" s="20">
        <f t="shared" si="98"/>
        <v>292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292</v>
      </c>
    </row>
    <row r="410" spans="1:11" ht="25.5">
      <c r="A410" s="155">
        <v>5325</v>
      </c>
      <c r="B410" s="15">
        <v>481000</v>
      </c>
      <c r="C410" s="148" t="s">
        <v>42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1228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1229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43</v>
      </c>
      <c r="D413" s="20">
        <f>SUM(D414:D416)</f>
        <v>310</v>
      </c>
      <c r="E413" s="20">
        <f t="shared" si="98"/>
        <v>292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292</v>
      </c>
    </row>
    <row r="414" spans="1:11" ht="18.75" customHeight="1">
      <c r="A414" s="156">
        <v>5329</v>
      </c>
      <c r="B414" s="140">
        <v>482100</v>
      </c>
      <c r="C414" s="149" t="s">
        <v>633</v>
      </c>
      <c r="D414" s="22">
        <v>260</v>
      </c>
      <c r="E414" s="23">
        <f t="shared" si="98"/>
        <v>250</v>
      </c>
      <c r="F414" s="22"/>
      <c r="G414" s="22"/>
      <c r="H414" s="22"/>
      <c r="I414" s="22"/>
      <c r="J414" s="22"/>
      <c r="K414" s="24">
        <v>250</v>
      </c>
    </row>
    <row r="415" spans="1:11" ht="18.75" customHeight="1">
      <c r="A415" s="156">
        <v>5330</v>
      </c>
      <c r="B415" s="140">
        <v>482200</v>
      </c>
      <c r="C415" s="149" t="s">
        <v>520</v>
      </c>
      <c r="D415" s="22">
        <v>50</v>
      </c>
      <c r="E415" s="23">
        <f t="shared" si="98"/>
        <v>42</v>
      </c>
      <c r="F415" s="22"/>
      <c r="G415" s="22"/>
      <c r="H415" s="22"/>
      <c r="I415" s="22"/>
      <c r="J415" s="22"/>
      <c r="K415" s="24">
        <v>42</v>
      </c>
    </row>
    <row r="416" spans="1:11" ht="18.75" customHeight="1">
      <c r="A416" s="156">
        <v>5331</v>
      </c>
      <c r="B416" s="140">
        <v>482300</v>
      </c>
      <c r="C416" s="149" t="s">
        <v>433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44</v>
      </c>
      <c r="D417" s="20">
        <f>D418</f>
        <v>0</v>
      </c>
      <c r="E417" s="20">
        <f t="shared" si="98"/>
        <v>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6">
        <v>5333</v>
      </c>
      <c r="B418" s="140">
        <v>483100</v>
      </c>
      <c r="C418" s="149" t="s">
        <v>911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5">
        <v>5334</v>
      </c>
      <c r="B419" s="15">
        <v>484000</v>
      </c>
      <c r="C419" s="148" t="s">
        <v>45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1412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1320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46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47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24" t="s">
        <v>193</v>
      </c>
      <c r="B424" s="623" t="s">
        <v>194</v>
      </c>
      <c r="C424" s="619" t="s">
        <v>195</v>
      </c>
      <c r="D424" s="619" t="s">
        <v>92</v>
      </c>
      <c r="E424" s="613" t="s">
        <v>1245</v>
      </c>
      <c r="F424" s="618"/>
      <c r="G424" s="618"/>
      <c r="H424" s="618"/>
      <c r="I424" s="618"/>
      <c r="J424" s="618"/>
      <c r="K424" s="629"/>
    </row>
    <row r="425" spans="1:11" ht="12.75" customHeight="1">
      <c r="A425" s="624"/>
      <c r="B425" s="623"/>
      <c r="C425" s="619"/>
      <c r="D425" s="619"/>
      <c r="E425" s="613" t="s">
        <v>97</v>
      </c>
      <c r="F425" s="613" t="s">
        <v>1292</v>
      </c>
      <c r="G425" s="618"/>
      <c r="H425" s="618"/>
      <c r="I425" s="618"/>
      <c r="J425" s="613" t="s">
        <v>89</v>
      </c>
      <c r="K425" s="614" t="s">
        <v>522</v>
      </c>
    </row>
    <row r="426" spans="1:11" ht="25.5">
      <c r="A426" s="624"/>
      <c r="B426" s="623"/>
      <c r="C426" s="619"/>
      <c r="D426" s="619"/>
      <c r="E426" s="618"/>
      <c r="F426" s="15" t="s">
        <v>1246</v>
      </c>
      <c r="G426" s="15" t="s">
        <v>1324</v>
      </c>
      <c r="H426" s="15" t="s">
        <v>88</v>
      </c>
      <c r="I426" s="15" t="s">
        <v>521</v>
      </c>
      <c r="J426" s="618"/>
      <c r="K426" s="629"/>
    </row>
    <row r="427" spans="1:11" ht="12.75">
      <c r="A427" s="33" t="s">
        <v>1281</v>
      </c>
      <c r="B427" s="25" t="s">
        <v>1282</v>
      </c>
      <c r="C427" s="25" t="s">
        <v>1283</v>
      </c>
      <c r="D427" s="25" t="s">
        <v>1284</v>
      </c>
      <c r="E427" s="25" t="s">
        <v>1285</v>
      </c>
      <c r="F427" s="25" t="s">
        <v>1286</v>
      </c>
      <c r="G427" s="25" t="s">
        <v>1287</v>
      </c>
      <c r="H427" s="25" t="s">
        <v>1288</v>
      </c>
      <c r="I427" s="25" t="s">
        <v>1289</v>
      </c>
      <c r="J427" s="25" t="s">
        <v>1290</v>
      </c>
      <c r="K427" s="34" t="s">
        <v>1291</v>
      </c>
    </row>
    <row r="428" spans="1:11" ht="38.25">
      <c r="A428" s="155">
        <v>5339</v>
      </c>
      <c r="B428" s="15">
        <v>489000</v>
      </c>
      <c r="C428" s="148" t="s">
        <v>48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1413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49</v>
      </c>
      <c r="D430" s="20">
        <f>D431+D453+D466+D469+D477</f>
        <v>1900</v>
      </c>
      <c r="E430" s="20">
        <f t="shared" si="98"/>
        <v>1790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1790</v>
      </c>
    </row>
    <row r="431" spans="1:11" ht="25.5">
      <c r="A431" s="155">
        <v>5342</v>
      </c>
      <c r="B431" s="15">
        <v>510000</v>
      </c>
      <c r="C431" s="148" t="s">
        <v>50</v>
      </c>
      <c r="D431" s="20">
        <f>D432+D437+D447+D449+D451</f>
        <v>1900</v>
      </c>
      <c r="E431" s="20">
        <f t="shared" si="98"/>
        <v>1790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1790</v>
      </c>
    </row>
    <row r="432" spans="1:11" ht="27" customHeight="1">
      <c r="A432" s="155">
        <v>5343</v>
      </c>
      <c r="B432" s="15">
        <v>511000</v>
      </c>
      <c r="C432" s="148" t="s">
        <v>51</v>
      </c>
      <c r="D432" s="20">
        <f>SUM(D433:D436)</f>
        <v>0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1402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1403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1404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1405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52</v>
      </c>
      <c r="D437" s="20">
        <f>SUM(D438:D446)</f>
        <v>1900</v>
      </c>
      <c r="E437" s="20">
        <f t="shared" si="98"/>
        <v>1790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1790</v>
      </c>
    </row>
    <row r="438" spans="1:11" ht="17.25" customHeight="1">
      <c r="A438" s="156">
        <v>5349</v>
      </c>
      <c r="B438" s="140">
        <v>512100</v>
      </c>
      <c r="C438" s="149" t="s">
        <v>1406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1018</v>
      </c>
      <c r="D439" s="22">
        <v>700</v>
      </c>
      <c r="E439" s="23">
        <f t="shared" si="98"/>
        <v>665</v>
      </c>
      <c r="F439" s="22"/>
      <c r="G439" s="22"/>
      <c r="H439" s="22"/>
      <c r="I439" s="22"/>
      <c r="J439" s="22"/>
      <c r="K439" s="24">
        <v>665</v>
      </c>
    </row>
    <row r="440" spans="1:11" ht="17.25" customHeight="1">
      <c r="A440" s="156">
        <v>5351</v>
      </c>
      <c r="B440" s="140">
        <v>512300</v>
      </c>
      <c r="C440" s="149" t="s">
        <v>1019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767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632</v>
      </c>
      <c r="D442" s="22">
        <v>1200</v>
      </c>
      <c r="E442" s="23">
        <f t="shared" si="98"/>
        <v>1125</v>
      </c>
      <c r="F442" s="22"/>
      <c r="G442" s="22"/>
      <c r="H442" s="22"/>
      <c r="I442" s="22"/>
      <c r="J442" s="22"/>
      <c r="K442" s="24">
        <v>1125</v>
      </c>
    </row>
    <row r="443" spans="1:11" ht="17.25" customHeight="1">
      <c r="A443" s="156">
        <v>5354</v>
      </c>
      <c r="B443" s="140">
        <v>512600</v>
      </c>
      <c r="C443" s="149" t="s">
        <v>434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977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978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1407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1672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1414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1673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1408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1674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1327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1675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1676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755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1677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237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24" t="s">
        <v>193</v>
      </c>
      <c r="B458" s="623" t="s">
        <v>194</v>
      </c>
      <c r="C458" s="619" t="s">
        <v>195</v>
      </c>
      <c r="D458" s="619" t="s">
        <v>92</v>
      </c>
      <c r="E458" s="613" t="s">
        <v>1245</v>
      </c>
      <c r="F458" s="618"/>
      <c r="G458" s="618"/>
      <c r="H458" s="618"/>
      <c r="I458" s="618"/>
      <c r="J458" s="618"/>
      <c r="K458" s="629"/>
    </row>
    <row r="459" spans="1:11" ht="12.75" customHeight="1">
      <c r="A459" s="624"/>
      <c r="B459" s="623"/>
      <c r="C459" s="619"/>
      <c r="D459" s="619"/>
      <c r="E459" s="613" t="s">
        <v>97</v>
      </c>
      <c r="F459" s="613" t="s">
        <v>1292</v>
      </c>
      <c r="G459" s="618"/>
      <c r="H459" s="618"/>
      <c r="I459" s="618"/>
      <c r="J459" s="613" t="s">
        <v>89</v>
      </c>
      <c r="K459" s="614" t="s">
        <v>522</v>
      </c>
    </row>
    <row r="460" spans="1:11" ht="25.5">
      <c r="A460" s="624"/>
      <c r="B460" s="623"/>
      <c r="C460" s="619"/>
      <c r="D460" s="619"/>
      <c r="E460" s="618"/>
      <c r="F460" s="15" t="s">
        <v>1246</v>
      </c>
      <c r="G460" s="15" t="s">
        <v>1324</v>
      </c>
      <c r="H460" s="15" t="s">
        <v>88</v>
      </c>
      <c r="I460" s="15" t="s">
        <v>521</v>
      </c>
      <c r="J460" s="618"/>
      <c r="K460" s="629"/>
    </row>
    <row r="461" spans="1:11" ht="12.75">
      <c r="A461" s="33" t="s">
        <v>1281</v>
      </c>
      <c r="B461" s="25" t="s">
        <v>1282</v>
      </c>
      <c r="C461" s="25" t="s">
        <v>1283</v>
      </c>
      <c r="D461" s="25" t="s">
        <v>1284</v>
      </c>
      <c r="E461" s="25" t="s">
        <v>1285</v>
      </c>
      <c r="F461" s="25" t="s">
        <v>1286</v>
      </c>
      <c r="G461" s="25" t="s">
        <v>1287</v>
      </c>
      <c r="H461" s="25" t="s">
        <v>1288</v>
      </c>
      <c r="I461" s="25" t="s">
        <v>1289</v>
      </c>
      <c r="J461" s="25" t="s">
        <v>1290</v>
      </c>
      <c r="K461" s="34" t="s">
        <v>1291</v>
      </c>
    </row>
    <row r="462" spans="1:11" ht="18.75" customHeight="1">
      <c r="A462" s="156">
        <v>5369</v>
      </c>
      <c r="B462" s="140">
        <v>522200</v>
      </c>
      <c r="C462" s="149" t="s">
        <v>1212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1213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1678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751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1679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1680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1302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1681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54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1233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55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752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56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753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754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57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58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340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59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60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61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765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766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1365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24" t="s">
        <v>193</v>
      </c>
      <c r="B486" s="623" t="s">
        <v>194</v>
      </c>
      <c r="C486" s="619" t="s">
        <v>195</v>
      </c>
      <c r="D486" s="619" t="s">
        <v>92</v>
      </c>
      <c r="E486" s="613" t="s">
        <v>1245</v>
      </c>
      <c r="F486" s="618"/>
      <c r="G486" s="618"/>
      <c r="H486" s="618"/>
      <c r="I486" s="618"/>
      <c r="J486" s="618"/>
      <c r="K486" s="629"/>
    </row>
    <row r="487" spans="1:11" ht="12.75" customHeight="1">
      <c r="A487" s="624"/>
      <c r="B487" s="623"/>
      <c r="C487" s="619"/>
      <c r="D487" s="619"/>
      <c r="E487" s="613" t="s">
        <v>97</v>
      </c>
      <c r="F487" s="613" t="s">
        <v>1292</v>
      </c>
      <c r="G487" s="618"/>
      <c r="H487" s="618"/>
      <c r="I487" s="618"/>
      <c r="J487" s="613" t="s">
        <v>89</v>
      </c>
      <c r="K487" s="614" t="s">
        <v>522</v>
      </c>
    </row>
    <row r="488" spans="1:11" ht="25.5">
      <c r="A488" s="624"/>
      <c r="B488" s="623"/>
      <c r="C488" s="619"/>
      <c r="D488" s="619"/>
      <c r="E488" s="618"/>
      <c r="F488" s="15" t="s">
        <v>1246</v>
      </c>
      <c r="G488" s="15" t="s">
        <v>1324</v>
      </c>
      <c r="H488" s="15" t="s">
        <v>88</v>
      </c>
      <c r="I488" s="15" t="s">
        <v>521</v>
      </c>
      <c r="J488" s="618"/>
      <c r="K488" s="629"/>
    </row>
    <row r="489" spans="1:11" ht="12.75">
      <c r="A489" s="33" t="s">
        <v>1281</v>
      </c>
      <c r="B489" s="25" t="s">
        <v>1282</v>
      </c>
      <c r="C489" s="25" t="s">
        <v>1283</v>
      </c>
      <c r="D489" s="25" t="s">
        <v>1284</v>
      </c>
      <c r="E489" s="25" t="s">
        <v>1285</v>
      </c>
      <c r="F489" s="25" t="s">
        <v>1286</v>
      </c>
      <c r="G489" s="25" t="s">
        <v>1287</v>
      </c>
      <c r="H489" s="25" t="s">
        <v>1288</v>
      </c>
      <c r="I489" s="25" t="s">
        <v>1289</v>
      </c>
      <c r="J489" s="25" t="s">
        <v>1290</v>
      </c>
      <c r="K489" s="34" t="s">
        <v>1291</v>
      </c>
    </row>
    <row r="490" spans="1:11" ht="18.75" customHeight="1">
      <c r="A490" s="156">
        <v>5393</v>
      </c>
      <c r="B490" s="140">
        <v>611400</v>
      </c>
      <c r="C490" s="149" t="s">
        <v>1366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152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153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62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154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640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63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1538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155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979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1701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1702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980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1493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1703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981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1704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596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1705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1539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1706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1707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982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24" t="s">
        <v>193</v>
      </c>
      <c r="B513" s="623" t="s">
        <v>194</v>
      </c>
      <c r="C513" s="619" t="s">
        <v>195</v>
      </c>
      <c r="D513" s="619" t="s">
        <v>92</v>
      </c>
      <c r="E513" s="613" t="s">
        <v>1245</v>
      </c>
      <c r="F513" s="618"/>
      <c r="G513" s="618"/>
      <c r="H513" s="618"/>
      <c r="I513" s="618"/>
      <c r="J513" s="618"/>
      <c r="K513" s="629"/>
    </row>
    <row r="514" spans="1:11" ht="12.75" customHeight="1">
      <c r="A514" s="624"/>
      <c r="B514" s="623"/>
      <c r="C514" s="619"/>
      <c r="D514" s="619"/>
      <c r="E514" s="613" t="s">
        <v>97</v>
      </c>
      <c r="F514" s="613" t="s">
        <v>1292</v>
      </c>
      <c r="G514" s="618"/>
      <c r="H514" s="618"/>
      <c r="I514" s="618"/>
      <c r="J514" s="613" t="s">
        <v>89</v>
      </c>
      <c r="K514" s="614" t="s">
        <v>522</v>
      </c>
    </row>
    <row r="515" spans="1:11" ht="25.5">
      <c r="A515" s="624"/>
      <c r="B515" s="623"/>
      <c r="C515" s="619"/>
      <c r="D515" s="619"/>
      <c r="E515" s="618"/>
      <c r="F515" s="15" t="s">
        <v>1246</v>
      </c>
      <c r="G515" s="15" t="s">
        <v>1324</v>
      </c>
      <c r="H515" s="15" t="s">
        <v>88</v>
      </c>
      <c r="I515" s="15" t="s">
        <v>521</v>
      </c>
      <c r="J515" s="618"/>
      <c r="K515" s="629"/>
    </row>
    <row r="516" spans="1:11" ht="12.75">
      <c r="A516" s="33" t="s">
        <v>1281</v>
      </c>
      <c r="B516" s="25" t="s">
        <v>1282</v>
      </c>
      <c r="C516" s="25" t="s">
        <v>1283</v>
      </c>
      <c r="D516" s="25" t="s">
        <v>1284</v>
      </c>
      <c r="E516" s="25" t="s">
        <v>1285</v>
      </c>
      <c r="F516" s="25" t="s">
        <v>1286</v>
      </c>
      <c r="G516" s="25" t="s">
        <v>1287</v>
      </c>
      <c r="H516" s="25" t="s">
        <v>1288</v>
      </c>
      <c r="I516" s="25" t="s">
        <v>1289</v>
      </c>
      <c r="J516" s="25" t="s">
        <v>1290</v>
      </c>
      <c r="K516" s="34" t="s">
        <v>1291</v>
      </c>
    </row>
    <row r="517" spans="1:11" ht="18.75" customHeight="1">
      <c r="A517" s="156">
        <v>5416</v>
      </c>
      <c r="B517" s="140">
        <v>621200</v>
      </c>
      <c r="C517" s="149" t="s">
        <v>756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1362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597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983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1363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769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1364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770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1708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771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341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342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343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344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773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772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598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1709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1710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1711</v>
      </c>
      <c r="D536" s="30">
        <f>D233+D480</f>
        <v>390030</v>
      </c>
      <c r="E536" s="30">
        <f t="shared" si="139"/>
        <v>379973</v>
      </c>
      <c r="F536" s="30">
        <f aca="true" t="shared" si="141" ref="F536:K536">F233+F480</f>
        <v>0</v>
      </c>
      <c r="G536" s="30">
        <f t="shared" si="141"/>
        <v>795</v>
      </c>
      <c r="H536" s="30">
        <f t="shared" si="141"/>
        <v>0</v>
      </c>
      <c r="I536" s="30">
        <f t="shared" si="141"/>
        <v>337523</v>
      </c>
      <c r="J536" s="30">
        <f t="shared" si="141"/>
        <v>0</v>
      </c>
      <c r="K536" s="31">
        <f t="shared" si="141"/>
        <v>41655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25" t="s">
        <v>193</v>
      </c>
      <c r="B540" s="615" t="s">
        <v>194</v>
      </c>
      <c r="C540" s="615" t="s">
        <v>195</v>
      </c>
      <c r="D540" s="615" t="s">
        <v>94</v>
      </c>
      <c r="E540" s="615" t="s">
        <v>95</v>
      </c>
      <c r="F540" s="615"/>
      <c r="G540" s="615"/>
      <c r="H540" s="615"/>
      <c r="I540" s="615"/>
      <c r="J540" s="615"/>
      <c r="K540" s="621"/>
    </row>
    <row r="541" spans="1:11" ht="12.75" customHeight="1">
      <c r="A541" s="626"/>
      <c r="B541" s="613"/>
      <c r="C541" s="613"/>
      <c r="D541" s="613"/>
      <c r="E541" s="613" t="s">
        <v>97</v>
      </c>
      <c r="F541" s="613" t="s">
        <v>1340</v>
      </c>
      <c r="G541" s="613"/>
      <c r="H541" s="613"/>
      <c r="I541" s="613"/>
      <c r="J541" s="613" t="s">
        <v>89</v>
      </c>
      <c r="K541" s="614" t="s">
        <v>522</v>
      </c>
    </row>
    <row r="542" spans="1:11" ht="25.5">
      <c r="A542" s="626"/>
      <c r="B542" s="613"/>
      <c r="C542" s="613"/>
      <c r="D542" s="613"/>
      <c r="E542" s="618"/>
      <c r="F542" s="15" t="s">
        <v>1323</v>
      </c>
      <c r="G542" s="15" t="s">
        <v>1324</v>
      </c>
      <c r="H542" s="15" t="s">
        <v>88</v>
      </c>
      <c r="I542" s="15" t="s">
        <v>521</v>
      </c>
      <c r="J542" s="613"/>
      <c r="K542" s="614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1712</v>
      </c>
      <c r="D544" s="20">
        <f>D22</f>
        <v>390030</v>
      </c>
      <c r="E544" s="20">
        <f>SUM(F544:K544)</f>
        <v>372183</v>
      </c>
      <c r="F544" s="20">
        <f aca="true" t="shared" si="142" ref="F544:K544">F22</f>
        <v>0</v>
      </c>
      <c r="G544" s="20">
        <f t="shared" si="142"/>
        <v>795</v>
      </c>
      <c r="H544" s="20">
        <f t="shared" si="142"/>
        <v>0</v>
      </c>
      <c r="I544" s="20">
        <f t="shared" si="142"/>
        <v>337523</v>
      </c>
      <c r="J544" s="20">
        <f t="shared" si="142"/>
        <v>0</v>
      </c>
      <c r="K544" s="21">
        <f t="shared" si="142"/>
        <v>33865</v>
      </c>
    </row>
    <row r="545" spans="1:11" ht="25.5">
      <c r="A545" s="135">
        <v>5437</v>
      </c>
      <c r="B545" s="15"/>
      <c r="C545" s="148" t="s">
        <v>1713</v>
      </c>
      <c r="D545" s="20">
        <f>D233</f>
        <v>390030</v>
      </c>
      <c r="E545" s="20">
        <f>SUM(F545:K545)</f>
        <v>379973</v>
      </c>
      <c r="F545" s="20">
        <f aca="true" t="shared" si="143" ref="F545:K545">F233</f>
        <v>0</v>
      </c>
      <c r="G545" s="20">
        <f t="shared" si="143"/>
        <v>795</v>
      </c>
      <c r="H545" s="20">
        <f t="shared" si="143"/>
        <v>0</v>
      </c>
      <c r="I545" s="20">
        <f t="shared" si="143"/>
        <v>337523</v>
      </c>
      <c r="J545" s="20">
        <f t="shared" si="143"/>
        <v>0</v>
      </c>
      <c r="K545" s="21">
        <f t="shared" si="143"/>
        <v>41655</v>
      </c>
    </row>
    <row r="546" spans="1:11" ht="25.5">
      <c r="A546" s="151">
        <v>5438</v>
      </c>
      <c r="B546" s="140"/>
      <c r="C546" s="149" t="s">
        <v>1714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0</v>
      </c>
      <c r="K546" s="37">
        <f t="shared" si="144"/>
        <v>0</v>
      </c>
    </row>
    <row r="547" spans="1:11" ht="25.5">
      <c r="A547" s="151">
        <v>5439</v>
      </c>
      <c r="B547" s="140"/>
      <c r="C547" s="149" t="s">
        <v>1715</v>
      </c>
      <c r="D547" s="23">
        <f>IF((D545-D544)&gt;0,D545-D544,0)</f>
        <v>0</v>
      </c>
      <c r="E547" s="23">
        <f>IF((E545-E544)&gt;0,E545-E544,0)</f>
        <v>7790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7790</v>
      </c>
    </row>
    <row r="548" spans="1:11" ht="25.5">
      <c r="A548" s="135">
        <v>5440</v>
      </c>
      <c r="B548" s="15">
        <v>900000</v>
      </c>
      <c r="C548" s="148" t="s">
        <v>81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82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83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84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85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2">
        <v>5445</v>
      </c>
      <c r="B553" s="143"/>
      <c r="C553" s="150" t="s">
        <v>86</v>
      </c>
      <c r="D553" s="30">
        <f aca="true" t="shared" si="151" ref="D553:K553">IF(D536-D224&gt;0,D536-D224,0)</f>
        <v>0</v>
      </c>
      <c r="E553" s="30">
        <f t="shared" si="151"/>
        <v>7790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7790</v>
      </c>
    </row>
    <row r="556" spans="1:10" s="97" customFormat="1" ht="29.25" customHeight="1">
      <c r="A556" s="133" t="s">
        <v>138</v>
      </c>
      <c r="B556" s="144"/>
      <c r="C556" s="144"/>
      <c r="E556" s="631" t="s">
        <v>96</v>
      </c>
      <c r="F556" s="631"/>
      <c r="I556" s="630" t="s">
        <v>1337</v>
      </c>
      <c r="J556" s="630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736</v>
      </c>
      <c r="I559" s="97" t="s">
        <v>137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A513:A515"/>
    <mergeCell ref="B513:B515"/>
    <mergeCell ref="C513:C515"/>
    <mergeCell ref="D513:D515"/>
    <mergeCell ref="K230:K231"/>
    <mergeCell ref="E249:E250"/>
    <mergeCell ref="J249:J250"/>
    <mergeCell ref="K249:K250"/>
    <mergeCell ref="E230:E231"/>
    <mergeCell ref="E514:E515"/>
    <mergeCell ref="E541:E542"/>
    <mergeCell ref="J541:J542"/>
    <mergeCell ref="J230:J231"/>
    <mergeCell ref="F346:I346"/>
    <mergeCell ref="E458:K458"/>
    <mergeCell ref="E459:E460"/>
    <mergeCell ref="K459:K460"/>
    <mergeCell ref="E513:K513"/>
    <mergeCell ref="F514:I514"/>
    <mergeCell ref="J514:J515"/>
    <mergeCell ref="K514:K515"/>
    <mergeCell ref="K541:K542"/>
    <mergeCell ref="F487:I487"/>
    <mergeCell ref="D458:D460"/>
    <mergeCell ref="F459:I459"/>
    <mergeCell ref="E486:K486"/>
    <mergeCell ref="K487:K488"/>
    <mergeCell ref="D486:D488"/>
    <mergeCell ref="J425:J426"/>
    <mergeCell ref="A424:A426"/>
    <mergeCell ref="B424:B426"/>
    <mergeCell ref="C424:C426"/>
    <mergeCell ref="K346:K347"/>
    <mergeCell ref="K372:K373"/>
    <mergeCell ref="D424:D426"/>
    <mergeCell ref="E396:K396"/>
    <mergeCell ref="E397:E398"/>
    <mergeCell ref="J397:J398"/>
    <mergeCell ref="K397:K398"/>
    <mergeCell ref="K425:K426"/>
    <mergeCell ref="E424:K424"/>
    <mergeCell ref="E425:E426"/>
    <mergeCell ref="J346:J347"/>
    <mergeCell ref="J372:J373"/>
    <mergeCell ref="E346:E347"/>
    <mergeCell ref="E372:E373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E284:K284"/>
    <mergeCell ref="E285:E286"/>
    <mergeCell ref="D248:D250"/>
    <mergeCell ref="D315:D317"/>
    <mergeCell ref="F249:I249"/>
    <mergeCell ref="E248:K248"/>
    <mergeCell ref="J285:J286"/>
    <mergeCell ref="K285:K286"/>
    <mergeCell ref="A540:A542"/>
    <mergeCell ref="B540:B542"/>
    <mergeCell ref="C540:C542"/>
    <mergeCell ref="D540:D542"/>
    <mergeCell ref="A345:A347"/>
    <mergeCell ref="A371:A373"/>
    <mergeCell ref="B371:B373"/>
    <mergeCell ref="C371:C373"/>
    <mergeCell ref="B345:B347"/>
    <mergeCell ref="C486:C488"/>
    <mergeCell ref="A458:A460"/>
    <mergeCell ref="B458:B460"/>
    <mergeCell ref="C345:C347"/>
    <mergeCell ref="A396:A398"/>
    <mergeCell ref="B396:B398"/>
    <mergeCell ref="A486:A488"/>
    <mergeCell ref="B486:B488"/>
    <mergeCell ref="C458:C460"/>
    <mergeCell ref="C396:C398"/>
    <mergeCell ref="D396:D398"/>
    <mergeCell ref="E371:K371"/>
    <mergeCell ref="A284:A286"/>
    <mergeCell ref="B284:B286"/>
    <mergeCell ref="B315:B317"/>
    <mergeCell ref="D371:D373"/>
    <mergeCell ref="C284:C286"/>
    <mergeCell ref="D345:D347"/>
    <mergeCell ref="A315:A317"/>
    <mergeCell ref="C315:C317"/>
    <mergeCell ref="A248:A250"/>
    <mergeCell ref="B248:B250"/>
    <mergeCell ref="C248:C250"/>
    <mergeCell ref="A229:A231"/>
    <mergeCell ref="B229:B231"/>
    <mergeCell ref="D229:D231"/>
    <mergeCell ref="C195:C197"/>
    <mergeCell ref="D195:D197"/>
    <mergeCell ref="C229:C231"/>
    <mergeCell ref="C217:C219"/>
    <mergeCell ref="A86:A88"/>
    <mergeCell ref="D217:D219"/>
    <mergeCell ref="C169:C171"/>
    <mergeCell ref="D169:D171"/>
    <mergeCell ref="B217:B219"/>
    <mergeCell ref="A195:A197"/>
    <mergeCell ref="A169:A171"/>
    <mergeCell ref="A116:A118"/>
    <mergeCell ref="B116:B118"/>
    <mergeCell ref="A142:A144"/>
    <mergeCell ref="B169:B171"/>
    <mergeCell ref="A217:A219"/>
    <mergeCell ref="B195:B197"/>
    <mergeCell ref="D116:D118"/>
    <mergeCell ref="B142:B144"/>
    <mergeCell ref="C142:C144"/>
    <mergeCell ref="D142:D144"/>
    <mergeCell ref="C116:C118"/>
    <mergeCell ref="E195:K195"/>
    <mergeCell ref="E169:K169"/>
    <mergeCell ref="E170:E171"/>
    <mergeCell ref="J170:J171"/>
    <mergeCell ref="K170:K171"/>
    <mergeCell ref="F170:I170"/>
    <mergeCell ref="D27:D29"/>
    <mergeCell ref="K28:K29"/>
    <mergeCell ref="E59:K59"/>
    <mergeCell ref="E60:E61"/>
    <mergeCell ref="J60:J61"/>
    <mergeCell ref="K60:K61"/>
    <mergeCell ref="F28:I28"/>
    <mergeCell ref="F60:I60"/>
    <mergeCell ref="D18:D20"/>
    <mergeCell ref="J19:J20"/>
    <mergeCell ref="B86:B88"/>
    <mergeCell ref="A59:A61"/>
    <mergeCell ref="B59:B61"/>
    <mergeCell ref="A18:A20"/>
    <mergeCell ref="B18:B20"/>
    <mergeCell ref="A27:A29"/>
    <mergeCell ref="B27:B29"/>
    <mergeCell ref="C27:C29"/>
    <mergeCell ref="C18:C20"/>
    <mergeCell ref="E18:K18"/>
    <mergeCell ref="F19:I19"/>
    <mergeCell ref="C59:C61"/>
    <mergeCell ref="E27:K27"/>
    <mergeCell ref="D59:D61"/>
    <mergeCell ref="E28:E29"/>
    <mergeCell ref="J28:J29"/>
    <mergeCell ref="K19:K20"/>
    <mergeCell ref="E19:E20"/>
    <mergeCell ref="J87:J88"/>
    <mergeCell ref="K87:K88"/>
    <mergeCell ref="F87:I87"/>
    <mergeCell ref="C86:C88"/>
    <mergeCell ref="E87:E88"/>
    <mergeCell ref="D86:D88"/>
    <mergeCell ref="E86:K86"/>
    <mergeCell ref="E229:K229"/>
    <mergeCell ref="F230:I230"/>
    <mergeCell ref="F117:I117"/>
    <mergeCell ref="F143:I143"/>
    <mergeCell ref="K117:K118"/>
    <mergeCell ref="E196:E197"/>
    <mergeCell ref="J196:J197"/>
    <mergeCell ref="K196:K197"/>
    <mergeCell ref="F196:I196"/>
    <mergeCell ref="E217:K217"/>
    <mergeCell ref="E116:K116"/>
    <mergeCell ref="E117:E118"/>
    <mergeCell ref="E142:K142"/>
    <mergeCell ref="E143:E144"/>
    <mergeCell ref="J143:J144"/>
    <mergeCell ref="K143:K144"/>
    <mergeCell ref="J117:J118"/>
    <mergeCell ref="E218:E219"/>
    <mergeCell ref="J218:J219"/>
    <mergeCell ref="K218:K219"/>
    <mergeCell ref="F218:I21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31">
      <selection activeCell="D41" sqref="D41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531</v>
      </c>
      <c r="B1" s="425"/>
      <c r="C1" s="426"/>
      <c r="F1" s="426"/>
      <c r="G1" s="426"/>
    </row>
    <row r="2" spans="1:6" ht="12.75">
      <c r="A2" s="424" t="s">
        <v>1265</v>
      </c>
      <c r="B2" s="425"/>
      <c r="C2" s="426"/>
      <c r="F2" s="428" t="s">
        <v>1026</v>
      </c>
    </row>
    <row r="3" spans="1:7" ht="12.75">
      <c r="A3" s="424" t="s">
        <v>1339</v>
      </c>
      <c r="B3" s="425"/>
      <c r="C3" s="426"/>
      <c r="F3" s="426"/>
      <c r="G3" s="426"/>
    </row>
    <row r="4" spans="1:7" ht="54" customHeight="1">
      <c r="A4" s="632" t="s">
        <v>24</v>
      </c>
      <c r="B4" s="632"/>
      <c r="C4" s="632"/>
      <c r="D4" s="632"/>
      <c r="E4" s="632"/>
      <c r="F4" s="632"/>
      <c r="G4" s="429"/>
    </row>
    <row r="5" spans="1:7" ht="23.25" customHeight="1">
      <c r="A5" s="66" t="str">
        <f>"ФИЛИЈАЛА:   "&amp;Fili</f>
        <v>ФИЛИЈАЛА:   07 СРЕМСКА МИТРОВИЦА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00207007 СП Б СЛАНКАМЕН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1154</v>
      </c>
    </row>
    <row r="8" spans="1:6" s="437" customFormat="1" ht="26.25" thickBot="1">
      <c r="A8" s="433" t="s">
        <v>1027</v>
      </c>
      <c r="B8" s="434"/>
      <c r="C8" s="434" t="s">
        <v>1028</v>
      </c>
      <c r="D8" s="435" t="s">
        <v>25</v>
      </c>
      <c r="E8" s="435" t="s">
        <v>26</v>
      </c>
      <c r="F8" s="436" t="s">
        <v>1151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1029</v>
      </c>
      <c r="E9" s="440">
        <v>4</v>
      </c>
      <c r="F9" s="441">
        <v>5</v>
      </c>
    </row>
    <row r="10" spans="1:6" s="448" customFormat="1" ht="27.75" customHeight="1">
      <c r="A10" s="443" t="s">
        <v>530</v>
      </c>
      <c r="B10" s="444"/>
      <c r="C10" s="445" t="s">
        <v>1030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648</v>
      </c>
      <c r="B11" s="450"/>
      <c r="C11" s="451" t="s">
        <v>1031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649</v>
      </c>
      <c r="B12" s="450"/>
      <c r="C12" s="451" t="s">
        <v>1032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650</v>
      </c>
      <c r="B13" s="444"/>
      <c r="C13" s="445" t="s">
        <v>1033</v>
      </c>
      <c r="D13" s="446">
        <f>SUM(D14:D18)</f>
        <v>1853</v>
      </c>
      <c r="E13" s="446">
        <f>SUM(E14:E18)</f>
        <v>370</v>
      </c>
      <c r="F13" s="447">
        <f>SUM(F14:F18)</f>
        <v>1483</v>
      </c>
    </row>
    <row r="14" spans="1:6" s="455" customFormat="1" ht="18.75" customHeight="1">
      <c r="A14" s="449" t="s">
        <v>653</v>
      </c>
      <c r="B14" s="450"/>
      <c r="C14" s="451" t="s">
        <v>1034</v>
      </c>
      <c r="D14" s="452">
        <f>E14+F14</f>
        <v>1853</v>
      </c>
      <c r="E14" s="453">
        <v>370</v>
      </c>
      <c r="F14" s="454">
        <v>1483</v>
      </c>
    </row>
    <row r="15" spans="1:6" s="455" customFormat="1" ht="20.25" customHeight="1">
      <c r="A15" s="449" t="s">
        <v>654</v>
      </c>
      <c r="B15" s="450"/>
      <c r="C15" s="451" t="s">
        <v>29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655</v>
      </c>
      <c r="B16" s="450"/>
      <c r="C16" s="451" t="s">
        <v>30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1035</v>
      </c>
      <c r="B17" s="450"/>
      <c r="C17" s="451" t="s">
        <v>1036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1037</v>
      </c>
      <c r="B18" s="450"/>
      <c r="C18" s="451" t="s">
        <v>1038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651</v>
      </c>
      <c r="B19" s="444"/>
      <c r="C19" s="445" t="s">
        <v>1039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652</v>
      </c>
      <c r="B20" s="444"/>
      <c r="C20" s="445" t="s">
        <v>1040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5.5">
      <c r="A21" s="449" t="s">
        <v>656</v>
      </c>
      <c r="B21" s="450"/>
      <c r="C21" s="451" t="s">
        <v>31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657</v>
      </c>
      <c r="B22" s="450"/>
      <c r="C22" s="451" t="s">
        <v>32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1041</v>
      </c>
      <c r="B23" s="450"/>
      <c r="C23" s="451" t="s">
        <v>33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1042</v>
      </c>
      <c r="B24" s="450"/>
      <c r="C24" s="451" t="s">
        <v>34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1043</v>
      </c>
      <c r="B25" s="450"/>
      <c r="C25" s="451" t="s">
        <v>1044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1045</v>
      </c>
      <c r="B26" s="450"/>
      <c r="C26" s="451" t="s">
        <v>1046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1047</v>
      </c>
      <c r="B27" s="450"/>
      <c r="C27" s="460" t="s">
        <v>1048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1049</v>
      </c>
      <c r="B28" s="444"/>
      <c r="C28" s="445" t="s">
        <v>1050</v>
      </c>
      <c r="D28" s="457">
        <f t="shared" si="0"/>
        <v>805</v>
      </c>
      <c r="E28" s="458">
        <v>161</v>
      </c>
      <c r="F28" s="459">
        <v>644</v>
      </c>
    </row>
    <row r="29" spans="1:6" s="448" customFormat="1" ht="27.75" customHeight="1">
      <c r="A29" s="461" t="s">
        <v>1051</v>
      </c>
      <c r="B29" s="444"/>
      <c r="C29" s="445" t="s">
        <v>1052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1053</v>
      </c>
      <c r="B30" s="444"/>
      <c r="C30" s="445" t="s">
        <v>1054</v>
      </c>
      <c r="D30" s="457">
        <f t="shared" si="0"/>
        <v>1907</v>
      </c>
      <c r="E30" s="462">
        <v>381</v>
      </c>
      <c r="F30" s="459">
        <v>1526</v>
      </c>
    </row>
    <row r="31" spans="1:6" s="448" customFormat="1" ht="27.75" customHeight="1">
      <c r="A31" s="461" t="s">
        <v>1055</v>
      </c>
      <c r="B31" s="444"/>
      <c r="C31" s="445" t="s">
        <v>1056</v>
      </c>
      <c r="D31" s="463">
        <f>SUM(D32:D36)</f>
        <v>2125</v>
      </c>
      <c r="E31" s="463">
        <f>SUM(E32:E36)</f>
        <v>425</v>
      </c>
      <c r="F31" s="464">
        <f>SUM(F32:F36)</f>
        <v>1700</v>
      </c>
    </row>
    <row r="32" spans="1:6" s="455" customFormat="1" ht="21" customHeight="1">
      <c r="A32" s="449" t="s">
        <v>1057</v>
      </c>
      <c r="B32" s="450"/>
      <c r="C32" s="451" t="s">
        <v>1058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1059</v>
      </c>
      <c r="B33" s="450"/>
      <c r="C33" s="451" t="s">
        <v>1060</v>
      </c>
      <c r="D33" s="452">
        <f t="shared" si="0"/>
        <v>1624</v>
      </c>
      <c r="E33" s="453">
        <v>325</v>
      </c>
      <c r="F33" s="456">
        <v>1299</v>
      </c>
    </row>
    <row r="34" spans="1:6" s="455" customFormat="1" ht="21" customHeight="1">
      <c r="A34" s="449" t="s">
        <v>1061</v>
      </c>
      <c r="B34" s="450"/>
      <c r="C34" s="460" t="s">
        <v>1062</v>
      </c>
      <c r="D34" s="452">
        <f t="shared" si="0"/>
        <v>501</v>
      </c>
      <c r="E34" s="465">
        <v>100</v>
      </c>
      <c r="F34" s="456">
        <v>401</v>
      </c>
    </row>
    <row r="35" spans="1:6" s="455" customFormat="1" ht="21" customHeight="1">
      <c r="A35" s="449" t="s">
        <v>1063</v>
      </c>
      <c r="B35" s="450"/>
      <c r="C35" s="460" t="s">
        <v>1064</v>
      </c>
      <c r="D35" s="452">
        <f t="shared" si="0"/>
        <v>0</v>
      </c>
      <c r="E35" s="465"/>
      <c r="F35" s="456"/>
    </row>
    <row r="36" spans="1:6" s="455" customFormat="1" ht="21" customHeight="1">
      <c r="A36" s="449" t="s">
        <v>1065</v>
      </c>
      <c r="B36" s="450"/>
      <c r="C36" s="460" t="s">
        <v>1066</v>
      </c>
      <c r="D36" s="452">
        <f t="shared" si="0"/>
        <v>0</v>
      </c>
      <c r="E36" s="465"/>
      <c r="F36" s="456"/>
    </row>
    <row r="37" spans="1:6" s="448" customFormat="1" ht="27.75" customHeight="1">
      <c r="A37" s="461" t="s">
        <v>1067</v>
      </c>
      <c r="B37" s="444"/>
      <c r="C37" s="466" t="s">
        <v>1068</v>
      </c>
      <c r="D37" s="463">
        <f>SUM(D38:D40)</f>
        <v>245</v>
      </c>
      <c r="E37" s="463">
        <f>SUM(E38:E40)</f>
        <v>50</v>
      </c>
      <c r="F37" s="464">
        <f>SUM(F38:F40)</f>
        <v>195</v>
      </c>
    </row>
    <row r="38" spans="1:6" s="455" customFormat="1" ht="20.25" customHeight="1">
      <c r="A38" s="449" t="s">
        <v>1069</v>
      </c>
      <c r="B38" s="450"/>
      <c r="C38" s="460" t="s">
        <v>1070</v>
      </c>
      <c r="D38" s="452">
        <f t="shared" si="0"/>
        <v>93</v>
      </c>
      <c r="E38" s="465">
        <v>19</v>
      </c>
      <c r="F38" s="456">
        <v>74</v>
      </c>
    </row>
    <row r="39" spans="1:6" s="455" customFormat="1" ht="20.25" customHeight="1">
      <c r="A39" s="449" t="s">
        <v>1071</v>
      </c>
      <c r="B39" s="450"/>
      <c r="C39" s="460" t="s">
        <v>1072</v>
      </c>
      <c r="D39" s="452">
        <f t="shared" si="0"/>
        <v>28</v>
      </c>
      <c r="E39" s="465">
        <v>6</v>
      </c>
      <c r="F39" s="456">
        <v>22</v>
      </c>
    </row>
    <row r="40" spans="1:6" s="455" customFormat="1" ht="20.25" customHeight="1">
      <c r="A40" s="449" t="s">
        <v>1073</v>
      </c>
      <c r="B40" s="450"/>
      <c r="C40" s="460" t="s">
        <v>1074</v>
      </c>
      <c r="D40" s="452">
        <f t="shared" si="0"/>
        <v>124</v>
      </c>
      <c r="E40" s="465">
        <v>25</v>
      </c>
      <c r="F40" s="456">
        <v>99</v>
      </c>
    </row>
    <row r="41" spans="1:6" s="448" customFormat="1" ht="24.75" customHeight="1">
      <c r="A41" s="461" t="s">
        <v>1075</v>
      </c>
      <c r="B41" s="444"/>
      <c r="C41" s="466" t="s">
        <v>1076</v>
      </c>
      <c r="D41" s="457">
        <f t="shared" si="0"/>
        <v>2025</v>
      </c>
      <c r="E41" s="462">
        <v>405</v>
      </c>
      <c r="F41" s="459">
        <v>1620</v>
      </c>
    </row>
    <row r="42" spans="1:6" s="448" customFormat="1" ht="30" customHeight="1" thickBot="1">
      <c r="A42" s="467" t="s">
        <v>1077</v>
      </c>
      <c r="B42" s="468"/>
      <c r="C42" s="469" t="s">
        <v>1078</v>
      </c>
      <c r="D42" s="470">
        <f>+D10+D13+D19+D20+D28+D29+D30+D31+D37+D41</f>
        <v>8960</v>
      </c>
      <c r="E42" s="470">
        <f>+E10+E13+E19+E20+E28+E29+E30+E31+E37+E41</f>
        <v>1792</v>
      </c>
      <c r="F42" s="471">
        <f>+F10+F13+F19+F20+F28+F29+F30+F31+F37+F41</f>
        <v>7168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33" t="s">
        <v>1079</v>
      </c>
      <c r="B44" s="633"/>
      <c r="C44" s="633"/>
      <c r="D44" s="633"/>
      <c r="E44" s="633"/>
      <c r="F44" s="633"/>
      <c r="G44" s="633"/>
    </row>
    <row r="45" spans="1:7" s="426" customFormat="1" ht="13.5" customHeight="1">
      <c r="A45" s="476"/>
      <c r="B45" s="476"/>
      <c r="C45" s="633"/>
      <c r="D45" s="633"/>
      <c r="E45" s="476"/>
      <c r="F45" s="476"/>
      <c r="G45" s="476"/>
    </row>
    <row r="46" ht="13.5" customHeight="1">
      <c r="C46" s="477"/>
    </row>
    <row r="47" spans="3:6" ht="34.5" customHeight="1">
      <c r="C47" s="427" t="s">
        <v>1358</v>
      </c>
      <c r="F47" s="427" t="s">
        <v>1359</v>
      </c>
    </row>
    <row r="48" spans="3:6" ht="15.75" customHeight="1">
      <c r="C48" s="427" t="s">
        <v>1080</v>
      </c>
      <c r="F48" s="427" t="s">
        <v>1360</v>
      </c>
    </row>
    <row r="49" ht="21.75" customHeight="1">
      <c r="C49" s="427" t="s">
        <v>1081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1">
      <selection activeCell="G10" sqref="G10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531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1265</v>
      </c>
      <c r="B2" s="425"/>
      <c r="C2" s="426"/>
      <c r="D2" s="426"/>
      <c r="E2" s="426"/>
      <c r="F2" s="426"/>
      <c r="G2" s="428" t="s">
        <v>1082</v>
      </c>
      <c r="H2" s="426"/>
      <c r="I2" s="426"/>
    </row>
    <row r="3" spans="1:9" ht="12.75">
      <c r="A3" s="424" t="s">
        <v>1339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32" t="s">
        <v>27</v>
      </c>
      <c r="B4" s="632"/>
      <c r="C4" s="632"/>
      <c r="D4" s="632"/>
      <c r="E4" s="632"/>
      <c r="F4" s="632"/>
      <c r="G4" s="632"/>
      <c r="H4" s="632"/>
      <c r="I4" s="632"/>
    </row>
    <row r="5" spans="1:9" ht="21.75" customHeight="1">
      <c r="A5" s="66" t="str">
        <f>"ФИЛИЈАЛА:   "&amp;Fili</f>
        <v>ФИЛИЈАЛА:   07 СРЕМСКА МИТРОВИЦА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00207007 СП Б СЛАНКАМЕН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1154</v>
      </c>
      <c r="H7" s="426"/>
      <c r="I7" s="426"/>
    </row>
    <row r="8" spans="1:9" ht="24.75" customHeight="1" thickBot="1">
      <c r="A8" s="478" t="s">
        <v>1083</v>
      </c>
      <c r="B8" s="479"/>
      <c r="C8" s="479" t="s">
        <v>1084</v>
      </c>
      <c r="D8" s="636" t="s">
        <v>1085</v>
      </c>
      <c r="E8" s="636"/>
      <c r="F8" s="636"/>
      <c r="G8" s="480" t="s">
        <v>28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37">
        <v>3</v>
      </c>
      <c r="E9" s="637"/>
      <c r="F9" s="637"/>
      <c r="G9" s="483">
        <v>4</v>
      </c>
      <c r="H9" s="426"/>
      <c r="I9" s="426"/>
      <c r="L9" s="484"/>
    </row>
    <row r="10" spans="1:9" ht="24.75" customHeight="1">
      <c r="A10" s="485" t="s">
        <v>1086</v>
      </c>
      <c r="B10" s="486"/>
      <c r="C10" s="486">
        <v>122100</v>
      </c>
      <c r="D10" s="638" t="s">
        <v>1087</v>
      </c>
      <c r="E10" s="638"/>
      <c r="F10" s="638"/>
      <c r="G10" s="487">
        <f>SUM(G11:G17)</f>
        <v>21010</v>
      </c>
      <c r="H10" s="426"/>
      <c r="I10" s="426"/>
    </row>
    <row r="11" spans="1:9" ht="22.5" customHeight="1">
      <c r="A11" s="488">
        <v>1</v>
      </c>
      <c r="B11" s="489"/>
      <c r="C11" s="489" t="s">
        <v>1088</v>
      </c>
      <c r="D11" s="639" t="s">
        <v>1089</v>
      </c>
      <c r="E11" s="639"/>
      <c r="F11" s="639"/>
      <c r="G11" s="490">
        <v>9160</v>
      </c>
      <c r="H11" s="426"/>
      <c r="I11" s="426"/>
    </row>
    <row r="12" spans="1:9" ht="22.5" customHeight="1">
      <c r="A12" s="488">
        <v>2</v>
      </c>
      <c r="B12" s="489"/>
      <c r="C12" s="489" t="s">
        <v>1088</v>
      </c>
      <c r="D12" s="639" t="s">
        <v>1090</v>
      </c>
      <c r="E12" s="639"/>
      <c r="F12" s="639"/>
      <c r="G12" s="490">
        <v>2445</v>
      </c>
      <c r="H12" s="426"/>
      <c r="I12" s="426"/>
    </row>
    <row r="13" spans="1:9" ht="22.5" customHeight="1">
      <c r="A13" s="488">
        <v>3</v>
      </c>
      <c r="B13" s="489"/>
      <c r="C13" s="489" t="s">
        <v>1088</v>
      </c>
      <c r="D13" s="639" t="s">
        <v>1091</v>
      </c>
      <c r="E13" s="639"/>
      <c r="F13" s="639"/>
      <c r="G13" s="490"/>
      <c r="H13" s="426"/>
      <c r="I13" s="426"/>
    </row>
    <row r="14" spans="1:9" ht="22.5" customHeight="1">
      <c r="A14" s="488">
        <v>4</v>
      </c>
      <c r="B14" s="489"/>
      <c r="C14" s="489" t="s">
        <v>1088</v>
      </c>
      <c r="D14" s="639" t="s">
        <v>1092</v>
      </c>
      <c r="E14" s="639"/>
      <c r="F14" s="639"/>
      <c r="G14" s="490"/>
      <c r="H14" s="426"/>
      <c r="I14" s="426"/>
    </row>
    <row r="15" spans="1:9" ht="22.5" customHeight="1">
      <c r="A15" s="488">
        <v>5</v>
      </c>
      <c r="B15" s="489"/>
      <c r="C15" s="489" t="s">
        <v>1088</v>
      </c>
      <c r="D15" s="639" t="s">
        <v>1093</v>
      </c>
      <c r="E15" s="639"/>
      <c r="F15" s="639"/>
      <c r="G15" s="490"/>
      <c r="H15" s="426"/>
      <c r="I15" s="426"/>
    </row>
    <row r="16" spans="1:9" ht="22.5" customHeight="1">
      <c r="A16" s="488">
        <v>6</v>
      </c>
      <c r="B16" s="489"/>
      <c r="C16" s="489" t="s">
        <v>1088</v>
      </c>
      <c r="D16" s="639" t="s">
        <v>1094</v>
      </c>
      <c r="E16" s="639"/>
      <c r="F16" s="639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1088</v>
      </c>
      <c r="D17" s="646" t="s">
        <v>1095</v>
      </c>
      <c r="E17" s="646"/>
      <c r="F17" s="646"/>
      <c r="G17" s="493">
        <v>9405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1079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1096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47" t="s">
        <v>1097</v>
      </c>
      <c r="B24" s="648"/>
      <c r="C24" s="648"/>
      <c r="D24" s="651" t="s">
        <v>1098</v>
      </c>
      <c r="E24" s="651"/>
      <c r="F24" s="651"/>
      <c r="G24" s="634" t="s">
        <v>1099</v>
      </c>
      <c r="H24" s="426"/>
      <c r="I24" s="426"/>
    </row>
    <row r="25" spans="1:9" ht="24.75" customHeight="1" thickBot="1">
      <c r="A25" s="649"/>
      <c r="B25" s="650"/>
      <c r="C25" s="650"/>
      <c r="D25" s="504" t="s">
        <v>1100</v>
      </c>
      <c r="E25" s="479" t="s">
        <v>1101</v>
      </c>
      <c r="F25" s="504" t="s">
        <v>1102</v>
      </c>
      <c r="G25" s="635"/>
      <c r="H25" s="426"/>
      <c r="I25" s="426"/>
    </row>
    <row r="26" spans="1:9" ht="12.75">
      <c r="A26" s="640">
        <v>1</v>
      </c>
      <c r="B26" s="641"/>
      <c r="C26" s="641"/>
      <c r="D26" s="505">
        <v>2</v>
      </c>
      <c r="E26" s="506">
        <v>3</v>
      </c>
      <c r="F26" s="505" t="s">
        <v>1103</v>
      </c>
      <c r="G26" s="507">
        <v>5</v>
      </c>
      <c r="H26" s="426"/>
      <c r="I26" s="426"/>
    </row>
    <row r="27" spans="1:9" ht="22.5" customHeight="1">
      <c r="A27" s="642" t="s">
        <v>1108</v>
      </c>
      <c r="B27" s="643"/>
      <c r="C27" s="643"/>
      <c r="D27" s="508">
        <v>71</v>
      </c>
      <c r="E27" s="508">
        <v>209</v>
      </c>
      <c r="F27" s="509">
        <f>SUM(D27:E27)</f>
        <v>280</v>
      </c>
      <c r="G27" s="510">
        <v>270</v>
      </c>
      <c r="H27" s="426"/>
      <c r="I27" s="426"/>
    </row>
    <row r="28" spans="1:9" ht="22.5" customHeight="1" thickBot="1">
      <c r="A28" s="644" t="s">
        <v>28</v>
      </c>
      <c r="B28" s="645"/>
      <c r="C28" s="645"/>
      <c r="D28" s="511">
        <v>46</v>
      </c>
      <c r="E28" s="512">
        <v>229</v>
      </c>
      <c r="F28" s="513">
        <f>SUM(D28:E28)</f>
        <v>275</v>
      </c>
      <c r="G28" s="514">
        <v>277</v>
      </c>
      <c r="H28" s="426"/>
      <c r="I28" s="426"/>
    </row>
    <row r="32" spans="1:7" ht="12.75">
      <c r="A32" s="427" t="s">
        <v>1358</v>
      </c>
      <c r="G32" s="427" t="s">
        <v>1359</v>
      </c>
    </row>
    <row r="33" spans="1:7" ht="21.75" customHeight="1">
      <c r="A33" s="427" t="s">
        <v>735</v>
      </c>
      <c r="G33" s="427" t="s">
        <v>1080</v>
      </c>
    </row>
    <row r="34" spans="1:3" ht="24.75" customHeight="1">
      <c r="A34" s="427" t="s">
        <v>1104</v>
      </c>
      <c r="C34" s="427" t="s">
        <v>1105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7"/>
  <sheetViews>
    <sheetView showGridLines="0" showOutlineSymbols="0" zoomScalePageLayoutView="0" workbookViewId="0" topLeftCell="A1">
      <selection activeCell="E17" sqref="E17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531</v>
      </c>
      <c r="B1" s="523"/>
      <c r="C1" s="524"/>
      <c r="D1" s="524"/>
      <c r="E1" s="524"/>
    </row>
    <row r="2" spans="1:5" ht="15">
      <c r="A2" s="522" t="s">
        <v>1265</v>
      </c>
      <c r="B2" s="523"/>
      <c r="C2" s="524"/>
      <c r="D2" s="524"/>
      <c r="E2" s="526" t="s">
        <v>1109</v>
      </c>
    </row>
    <row r="3" spans="1:5" ht="12.75">
      <c r="A3" s="522" t="s">
        <v>1339</v>
      </c>
      <c r="B3" s="523"/>
      <c r="C3" s="524"/>
      <c r="D3" s="524"/>
      <c r="E3" s="524"/>
    </row>
    <row r="4" spans="1:5" ht="41.25" customHeight="1">
      <c r="A4" s="652" t="s">
        <v>38</v>
      </c>
      <c r="B4" s="652"/>
      <c r="C4" s="652"/>
      <c r="D4" s="652"/>
      <c r="E4" s="652"/>
    </row>
    <row r="5" spans="1:5" ht="20.25" customHeight="1">
      <c r="A5" s="66" t="str">
        <f>"ФИЛИЈАЛА:   "&amp;Fili</f>
        <v>ФИЛИЈАЛА:   07 СРЕМСКА МИТРОВИЦА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00207007 СП Б СЛАНКАМЕН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1154</v>
      </c>
    </row>
    <row r="8" spans="1:5" ht="25.5" customHeight="1" thickBot="1">
      <c r="A8" s="530" t="s">
        <v>1027</v>
      </c>
      <c r="B8" s="531"/>
      <c r="C8" s="531" t="s">
        <v>1084</v>
      </c>
      <c r="D8" s="531" t="s">
        <v>1110</v>
      </c>
      <c r="E8" s="531" t="s">
        <v>28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1086</v>
      </c>
      <c r="B10" s="536"/>
      <c r="C10" s="536" t="s">
        <v>272</v>
      </c>
      <c r="D10" s="537" t="s">
        <v>1111</v>
      </c>
      <c r="E10" s="538">
        <f>E11+E12+E13+E14</f>
        <v>1474</v>
      </c>
    </row>
    <row r="11" spans="1:5" ht="21" customHeight="1">
      <c r="A11" s="539" t="s">
        <v>1112</v>
      </c>
      <c r="B11" s="540"/>
      <c r="C11" s="540" t="s">
        <v>278</v>
      </c>
      <c r="D11" s="541" t="s">
        <v>279</v>
      </c>
      <c r="E11" s="542"/>
    </row>
    <row r="12" spans="1:5" ht="21" customHeight="1">
      <c r="A12" s="539" t="s">
        <v>1113</v>
      </c>
      <c r="B12" s="540"/>
      <c r="C12" s="540" t="s">
        <v>280</v>
      </c>
      <c r="D12" s="541" t="s">
        <v>1114</v>
      </c>
      <c r="E12" s="542"/>
    </row>
    <row r="13" spans="1:5" ht="21" customHeight="1">
      <c r="A13" s="539" t="s">
        <v>1115</v>
      </c>
      <c r="B13" s="540"/>
      <c r="C13" s="540" t="s">
        <v>284</v>
      </c>
      <c r="D13" s="541" t="s">
        <v>1116</v>
      </c>
      <c r="E13" s="542">
        <v>28</v>
      </c>
    </row>
    <row r="14" spans="1:5" ht="21" customHeight="1">
      <c r="A14" s="539" t="s">
        <v>1117</v>
      </c>
      <c r="B14" s="540"/>
      <c r="C14" s="540" t="s">
        <v>286</v>
      </c>
      <c r="D14" s="541" t="s">
        <v>37</v>
      </c>
      <c r="E14" s="543">
        <f>SUM(E15:E17)+E41</f>
        <v>1446</v>
      </c>
    </row>
    <row r="15" spans="1:5" ht="21" customHeight="1">
      <c r="A15" s="544">
        <v>1</v>
      </c>
      <c r="B15" s="489"/>
      <c r="C15" s="489" t="s">
        <v>1118</v>
      </c>
      <c r="D15" s="521" t="s">
        <v>1119</v>
      </c>
      <c r="E15" s="545"/>
    </row>
    <row r="16" spans="1:5" ht="21" customHeight="1">
      <c r="A16" s="544">
        <v>2</v>
      </c>
      <c r="B16" s="489"/>
      <c r="C16" s="489" t="s">
        <v>1120</v>
      </c>
      <c r="D16" s="546" t="s">
        <v>1121</v>
      </c>
      <c r="E16" s="545">
        <v>1446</v>
      </c>
    </row>
    <row r="17" spans="1:5" ht="21" customHeight="1">
      <c r="A17" s="544">
        <v>3</v>
      </c>
      <c r="B17" s="489"/>
      <c r="C17" s="489" t="s">
        <v>1122</v>
      </c>
      <c r="D17" s="521" t="s">
        <v>1123</v>
      </c>
      <c r="E17" s="547"/>
    </row>
    <row r="18" spans="1:5" ht="21" customHeight="1">
      <c r="A18" s="544" t="s">
        <v>1124</v>
      </c>
      <c r="B18" s="489"/>
      <c r="C18" s="489" t="s">
        <v>1125</v>
      </c>
      <c r="D18" s="521" t="s">
        <v>557</v>
      </c>
      <c r="E18" s="548"/>
    </row>
    <row r="19" spans="1:5" ht="21" customHeight="1">
      <c r="A19" s="544" t="s">
        <v>1126</v>
      </c>
      <c r="B19" s="489"/>
      <c r="C19" s="489" t="s">
        <v>1127</v>
      </c>
      <c r="D19" s="521" t="s">
        <v>1128</v>
      </c>
      <c r="E19" s="547">
        <f>E20+E28+E29+E37+E38</f>
        <v>677</v>
      </c>
    </row>
    <row r="20" spans="1:5" ht="21" customHeight="1">
      <c r="A20" s="544" t="s">
        <v>1129</v>
      </c>
      <c r="B20" s="489"/>
      <c r="C20" s="489"/>
      <c r="D20" s="521" t="s">
        <v>1130</v>
      </c>
      <c r="E20" s="547">
        <f>SUM(E21:E27)</f>
        <v>677</v>
      </c>
    </row>
    <row r="21" spans="1:5" ht="21" customHeight="1">
      <c r="A21" s="549" t="s">
        <v>1131</v>
      </c>
      <c r="B21" s="489"/>
      <c r="C21" s="489"/>
      <c r="D21" s="521" t="s">
        <v>1132</v>
      </c>
      <c r="E21" s="545">
        <v>677</v>
      </c>
    </row>
    <row r="22" spans="1:5" ht="21" customHeight="1">
      <c r="A22" s="549" t="s">
        <v>1133</v>
      </c>
      <c r="B22" s="489"/>
      <c r="C22" s="489"/>
      <c r="D22" s="521" t="s">
        <v>1134</v>
      </c>
      <c r="E22" s="545"/>
    </row>
    <row r="23" spans="1:5" ht="21" customHeight="1">
      <c r="A23" s="549" t="s">
        <v>1135</v>
      </c>
      <c r="B23" s="489"/>
      <c r="C23" s="489"/>
      <c r="D23" s="521" t="s">
        <v>1136</v>
      </c>
      <c r="E23" s="545"/>
    </row>
    <row r="24" spans="1:5" ht="21" customHeight="1">
      <c r="A24" s="549" t="s">
        <v>1137</v>
      </c>
      <c r="B24" s="489"/>
      <c r="C24" s="489"/>
      <c r="D24" s="521" t="s">
        <v>1138</v>
      </c>
      <c r="E24" s="545"/>
    </row>
    <row r="25" spans="1:5" ht="21" customHeight="1">
      <c r="A25" s="549" t="s">
        <v>1139</v>
      </c>
      <c r="B25" s="489"/>
      <c r="C25" s="489"/>
      <c r="D25" s="521" t="s">
        <v>1140</v>
      </c>
      <c r="E25" s="545"/>
    </row>
    <row r="26" spans="1:5" ht="21" customHeight="1">
      <c r="A26" s="549" t="s">
        <v>1141</v>
      </c>
      <c r="B26" s="489"/>
      <c r="C26" s="489"/>
      <c r="D26" s="521" t="s">
        <v>1142</v>
      </c>
      <c r="E26" s="545"/>
    </row>
    <row r="27" spans="1:5" ht="21" customHeight="1">
      <c r="A27" s="549" t="s">
        <v>1143</v>
      </c>
      <c r="B27" s="489"/>
      <c r="C27" s="489"/>
      <c r="D27" s="521" t="s">
        <v>1144</v>
      </c>
      <c r="E27" s="545"/>
    </row>
    <row r="28" spans="1:5" ht="21" customHeight="1">
      <c r="A28" s="544" t="s">
        <v>1145</v>
      </c>
      <c r="B28" s="489"/>
      <c r="C28" s="489"/>
      <c r="D28" s="521" t="s">
        <v>1146</v>
      </c>
      <c r="E28" s="545"/>
    </row>
    <row r="29" spans="1:5" ht="21" customHeight="1">
      <c r="A29" s="544" t="s">
        <v>1147</v>
      </c>
      <c r="B29" s="489"/>
      <c r="C29" s="489"/>
      <c r="D29" s="521" t="s">
        <v>1148</v>
      </c>
      <c r="E29" s="547">
        <f>SUM(E30:E36)</f>
        <v>0</v>
      </c>
    </row>
    <row r="30" spans="1:5" ht="21" customHeight="1">
      <c r="A30" s="549" t="s">
        <v>1149</v>
      </c>
      <c r="B30" s="489"/>
      <c r="C30" s="489"/>
      <c r="D30" s="521" t="s">
        <v>1150</v>
      </c>
      <c r="E30" s="545"/>
    </row>
    <row r="31" spans="1:5" ht="21" customHeight="1">
      <c r="A31" s="549" t="s">
        <v>0</v>
      </c>
      <c r="B31" s="489"/>
      <c r="C31" s="489"/>
      <c r="D31" s="521" t="s">
        <v>1</v>
      </c>
      <c r="E31" s="545"/>
    </row>
    <row r="32" spans="1:5" ht="28.5" customHeight="1">
      <c r="A32" s="549" t="s">
        <v>2</v>
      </c>
      <c r="B32" s="489"/>
      <c r="C32" s="489"/>
      <c r="D32" s="521" t="s">
        <v>3</v>
      </c>
      <c r="E32" s="545"/>
    </row>
    <row r="33" spans="1:5" ht="21" customHeight="1">
      <c r="A33" s="549" t="s">
        <v>4</v>
      </c>
      <c r="B33" s="489"/>
      <c r="C33" s="489"/>
      <c r="D33" s="521" t="s">
        <v>5</v>
      </c>
      <c r="E33" s="545"/>
    </row>
    <row r="34" spans="1:5" ht="21" customHeight="1">
      <c r="A34" s="549" t="s">
        <v>6</v>
      </c>
      <c r="B34" s="489"/>
      <c r="C34" s="489"/>
      <c r="D34" s="521" t="s">
        <v>7</v>
      </c>
      <c r="E34" s="545"/>
    </row>
    <row r="35" spans="1:5" ht="21" customHeight="1">
      <c r="A35" s="549" t="s">
        <v>8</v>
      </c>
      <c r="B35" s="489"/>
      <c r="C35" s="489"/>
      <c r="D35" s="521" t="s">
        <v>9</v>
      </c>
      <c r="E35" s="545"/>
    </row>
    <row r="36" spans="1:5" ht="21" customHeight="1">
      <c r="A36" s="549" t="s">
        <v>10</v>
      </c>
      <c r="B36" s="489"/>
      <c r="C36" s="489"/>
      <c r="D36" s="521" t="s">
        <v>11</v>
      </c>
      <c r="E36" s="545"/>
    </row>
    <row r="37" spans="1:5" ht="25.5" customHeight="1">
      <c r="A37" s="544" t="s">
        <v>12</v>
      </c>
      <c r="B37" s="489"/>
      <c r="C37" s="489"/>
      <c r="D37" s="521" t="s">
        <v>13</v>
      </c>
      <c r="E37" s="545"/>
    </row>
    <row r="38" spans="1:5" ht="21" customHeight="1">
      <c r="A38" s="544" t="s">
        <v>14</v>
      </c>
      <c r="B38" s="489"/>
      <c r="C38" s="489"/>
      <c r="D38" s="521" t="s">
        <v>15</v>
      </c>
      <c r="E38" s="545"/>
    </row>
    <row r="39" spans="1:5" ht="21" customHeight="1">
      <c r="A39" s="544" t="s">
        <v>16</v>
      </c>
      <c r="B39" s="489"/>
      <c r="C39" s="489" t="s">
        <v>17</v>
      </c>
      <c r="D39" s="521" t="s">
        <v>18</v>
      </c>
      <c r="E39" s="545">
        <v>770</v>
      </c>
    </row>
    <row r="40" spans="1:5" ht="21" customHeight="1">
      <c r="A40" s="551" t="s">
        <v>19</v>
      </c>
      <c r="B40" s="552"/>
      <c r="C40" s="551"/>
      <c r="D40" s="553" t="s">
        <v>20</v>
      </c>
      <c r="E40" s="545"/>
    </row>
    <row r="41" spans="1:5" ht="21" customHeight="1">
      <c r="A41" s="551" t="s">
        <v>652</v>
      </c>
      <c r="B41" s="552"/>
      <c r="C41" s="551" t="s">
        <v>35</v>
      </c>
      <c r="D41" s="553" t="s">
        <v>36</v>
      </c>
      <c r="E41" s="545"/>
    </row>
    <row r="43" ht="12.75">
      <c r="A43" s="550" t="s">
        <v>1079</v>
      </c>
    </row>
    <row r="44" ht="21" customHeight="1"/>
    <row r="45" spans="1:5" ht="12.75">
      <c r="A45" s="525" t="s">
        <v>1358</v>
      </c>
      <c r="E45" s="525" t="s">
        <v>1359</v>
      </c>
    </row>
    <row r="46" spans="1:5" ht="25.5" customHeight="1">
      <c r="A46" s="525" t="s">
        <v>735</v>
      </c>
      <c r="E46" s="525" t="s">
        <v>1360</v>
      </c>
    </row>
    <row r="47" spans="1:3" ht="23.25" customHeight="1">
      <c r="A47" s="525" t="s">
        <v>1104</v>
      </c>
      <c r="C47" s="525" t="s">
        <v>1105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1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Sandra</cp:lastModifiedBy>
  <cp:lastPrinted>2019-02-27T11:36:38Z</cp:lastPrinted>
  <dcterms:created xsi:type="dcterms:W3CDTF">2002-07-23T06:43:57Z</dcterms:created>
  <dcterms:modified xsi:type="dcterms:W3CDTF">2019-02-27T11:51:02Z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